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ClaudeCode\PTT Website\"/>
    </mc:Choice>
  </mc:AlternateContent>
  <xr:revisionPtr revIDLastSave="0" documentId="13_ncr:1_{4DA9AD11-8B6A-41CD-9316-C860EC20C256}" xr6:coauthVersionLast="47" xr6:coauthVersionMax="47" xr10:uidLastSave="{00000000-0000-0000-0000-000000000000}"/>
  <bookViews>
    <workbookView xWindow="-57720" yWindow="-120" windowWidth="29040" windowHeight="15720" activeTab="5" xr2:uid="{00000000-000D-0000-FFFF-FFFF00000000}"/>
  </bookViews>
  <sheets>
    <sheet name="Dashboard" sheetId="1" r:id="rId1"/>
    <sheet name="Setup" sheetId="2" r:id="rId2"/>
    <sheet name="Trade Log" sheetId="3" r:id="rId3"/>
    <sheet name="Journal" sheetId="4" r:id="rId4"/>
    <sheet name="Monthly Summary" sheetId="5" r:id="rId5"/>
    <sheet name="Rat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5" l="1"/>
  <c r="I26" i="5"/>
  <c r="H26" i="5"/>
  <c r="G26" i="5"/>
  <c r="F26" i="5"/>
  <c r="E26" i="5"/>
  <c r="D26" i="5"/>
  <c r="C26" i="5"/>
  <c r="B26" i="5"/>
  <c r="J25" i="5"/>
  <c r="I25" i="5"/>
  <c r="H25" i="5"/>
  <c r="G25" i="5"/>
  <c r="F25" i="5"/>
  <c r="D25" i="5"/>
  <c r="C25" i="5"/>
  <c r="B25" i="5"/>
  <c r="E25" i="5" s="1"/>
  <c r="J24" i="5"/>
  <c r="I24" i="5"/>
  <c r="H24" i="5"/>
  <c r="G24" i="5"/>
  <c r="F24" i="5"/>
  <c r="D24" i="5"/>
  <c r="C24" i="5"/>
  <c r="B24" i="5"/>
  <c r="E24" i="5" s="1"/>
  <c r="J23" i="5"/>
  <c r="I23" i="5"/>
  <c r="H23" i="5"/>
  <c r="G23" i="5"/>
  <c r="F23" i="5"/>
  <c r="E23" i="5"/>
  <c r="D23" i="5"/>
  <c r="C23" i="5"/>
  <c r="B23" i="5"/>
  <c r="J22" i="5"/>
  <c r="I22" i="5"/>
  <c r="H22" i="5"/>
  <c r="G22" i="5"/>
  <c r="F22" i="5"/>
  <c r="D22" i="5"/>
  <c r="C22" i="5"/>
  <c r="B22" i="5"/>
  <c r="E22" i="5" s="1"/>
  <c r="J21" i="5"/>
  <c r="I21" i="5"/>
  <c r="H21" i="5"/>
  <c r="G21" i="5"/>
  <c r="F21" i="5"/>
  <c r="D21" i="5"/>
  <c r="C21" i="5"/>
  <c r="B21" i="5"/>
  <c r="E21" i="5" s="1"/>
  <c r="J20" i="5"/>
  <c r="I20" i="5"/>
  <c r="H20" i="5"/>
  <c r="G20" i="5"/>
  <c r="F20" i="5"/>
  <c r="D20" i="5"/>
  <c r="C20" i="5"/>
  <c r="B20" i="5"/>
  <c r="E20" i="5" s="1"/>
  <c r="J19" i="5"/>
  <c r="I19" i="5"/>
  <c r="H19" i="5"/>
  <c r="G19" i="5"/>
  <c r="F19" i="5"/>
  <c r="D19" i="5"/>
  <c r="C19" i="5"/>
  <c r="B19" i="5"/>
  <c r="E19" i="5" s="1"/>
  <c r="J18" i="5"/>
  <c r="I18" i="5"/>
  <c r="H18" i="5"/>
  <c r="G18" i="5"/>
  <c r="F18" i="5"/>
  <c r="E18" i="5"/>
  <c r="D18" i="5"/>
  <c r="C18" i="5"/>
  <c r="B18" i="5"/>
  <c r="J17" i="5"/>
  <c r="I17" i="5"/>
  <c r="H17" i="5"/>
  <c r="G17" i="5"/>
  <c r="F17" i="5"/>
  <c r="D17" i="5"/>
  <c r="C17" i="5"/>
  <c r="B17" i="5"/>
  <c r="E17" i="5" s="1"/>
  <c r="J16" i="5"/>
  <c r="I16" i="5"/>
  <c r="H16" i="5"/>
  <c r="G16" i="5"/>
  <c r="F16" i="5"/>
  <c r="E16" i="5"/>
  <c r="D16" i="5"/>
  <c r="C16" i="5"/>
  <c r="B16" i="5"/>
  <c r="J15" i="5"/>
  <c r="I15" i="5"/>
  <c r="H15" i="5"/>
  <c r="G15" i="5"/>
  <c r="F15" i="5"/>
  <c r="D15" i="5"/>
  <c r="C15" i="5"/>
  <c r="B15" i="5"/>
  <c r="E15" i="5" s="1"/>
  <c r="J14" i="5"/>
  <c r="I14" i="5"/>
  <c r="H14" i="5"/>
  <c r="G14" i="5"/>
  <c r="F14" i="5"/>
  <c r="E14" i="5"/>
  <c r="D14" i="5"/>
  <c r="C14" i="5"/>
  <c r="B14" i="5"/>
  <c r="J13" i="5"/>
  <c r="I13" i="5"/>
  <c r="H13" i="5"/>
  <c r="G13" i="5"/>
  <c r="F13" i="5"/>
  <c r="D13" i="5"/>
  <c r="C13" i="5"/>
  <c r="B13" i="5"/>
  <c r="E13" i="5" s="1"/>
  <c r="J12" i="5"/>
  <c r="I12" i="5"/>
  <c r="H12" i="5"/>
  <c r="G12" i="5"/>
  <c r="F12" i="5"/>
  <c r="E12" i="5"/>
  <c r="D12" i="5"/>
  <c r="C12" i="5"/>
  <c r="B12" i="5"/>
  <c r="J11" i="5"/>
  <c r="I11" i="5"/>
  <c r="H11" i="5"/>
  <c r="G11" i="5"/>
  <c r="F11" i="5"/>
  <c r="E11" i="5"/>
  <c r="D11" i="5"/>
  <c r="C11" i="5"/>
  <c r="B11" i="5"/>
  <c r="J10" i="5"/>
  <c r="I10" i="5"/>
  <c r="H10" i="5"/>
  <c r="G10" i="5"/>
  <c r="F10" i="5"/>
  <c r="D10" i="5"/>
  <c r="C10" i="5"/>
  <c r="B10" i="5"/>
  <c r="E10" i="5" s="1"/>
  <c r="J9" i="5"/>
  <c r="I9" i="5"/>
  <c r="H9" i="5"/>
  <c r="G9" i="5"/>
  <c r="F9" i="5"/>
  <c r="E9" i="5"/>
  <c r="D9" i="5"/>
  <c r="C9" i="5"/>
  <c r="B9" i="5"/>
  <c r="J8" i="5"/>
  <c r="I8" i="5"/>
  <c r="H8" i="5"/>
  <c r="G8" i="5"/>
  <c r="F8" i="5"/>
  <c r="D8" i="5"/>
  <c r="C8" i="5"/>
  <c r="B8" i="5"/>
  <c r="E8" i="5" s="1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J5" i="5"/>
  <c r="I5" i="5"/>
  <c r="H5" i="5"/>
  <c r="G5" i="5"/>
  <c r="F5" i="5"/>
  <c r="D5" i="5"/>
  <c r="C5" i="5"/>
  <c r="B5" i="5"/>
  <c r="E5" i="5" s="1"/>
  <c r="J4" i="5"/>
  <c r="I4" i="5"/>
  <c r="H4" i="5"/>
  <c r="G4" i="5"/>
  <c r="F4" i="5"/>
  <c r="D4" i="5"/>
  <c r="C4" i="5"/>
  <c r="B4" i="5"/>
  <c r="E4" i="5" s="1"/>
  <c r="J3" i="5"/>
  <c r="I3" i="5"/>
  <c r="H3" i="5"/>
  <c r="G3" i="5"/>
  <c r="F3" i="5"/>
  <c r="E3" i="5"/>
  <c r="D3" i="5"/>
  <c r="C3" i="5"/>
  <c r="B3" i="5"/>
  <c r="AC202" i="3"/>
  <c r="AB202" i="3"/>
  <c r="AA202" i="3"/>
  <c r="Z202" i="3"/>
  <c r="Y202" i="3"/>
  <c r="X202" i="3"/>
  <c r="W202" i="3"/>
  <c r="V202" i="3"/>
  <c r="U202" i="3"/>
  <c r="T202" i="3"/>
  <c r="S202" i="3"/>
  <c r="O202" i="3"/>
  <c r="N202" i="3"/>
  <c r="M202" i="3"/>
  <c r="L202" i="3"/>
  <c r="K202" i="3"/>
  <c r="J202" i="3"/>
  <c r="I202" i="3"/>
  <c r="A202" i="3"/>
  <c r="AC201" i="3"/>
  <c r="AB201" i="3"/>
  <c r="AA201" i="3"/>
  <c r="Z201" i="3"/>
  <c r="Y201" i="3"/>
  <c r="X201" i="3"/>
  <c r="W201" i="3"/>
  <c r="V201" i="3"/>
  <c r="U201" i="3"/>
  <c r="T201" i="3"/>
  <c r="S201" i="3"/>
  <c r="O201" i="3"/>
  <c r="N201" i="3"/>
  <c r="M201" i="3"/>
  <c r="L201" i="3"/>
  <c r="K201" i="3"/>
  <c r="J201" i="3"/>
  <c r="I201" i="3"/>
  <c r="A201" i="3"/>
  <c r="AC200" i="3"/>
  <c r="AB200" i="3"/>
  <c r="AA200" i="3"/>
  <c r="Z200" i="3"/>
  <c r="Y200" i="3"/>
  <c r="X200" i="3"/>
  <c r="W200" i="3"/>
  <c r="V200" i="3"/>
  <c r="U200" i="3"/>
  <c r="T200" i="3"/>
  <c r="S200" i="3"/>
  <c r="O200" i="3"/>
  <c r="N200" i="3"/>
  <c r="M200" i="3"/>
  <c r="L200" i="3"/>
  <c r="K200" i="3"/>
  <c r="J200" i="3"/>
  <c r="I200" i="3"/>
  <c r="A200" i="3"/>
  <c r="AC199" i="3"/>
  <c r="AB199" i="3"/>
  <c r="AA199" i="3"/>
  <c r="Z199" i="3"/>
  <c r="Y199" i="3"/>
  <c r="X199" i="3"/>
  <c r="W199" i="3"/>
  <c r="V199" i="3"/>
  <c r="U199" i="3"/>
  <c r="T199" i="3"/>
  <c r="S199" i="3"/>
  <c r="O199" i="3"/>
  <c r="N199" i="3"/>
  <c r="M199" i="3"/>
  <c r="L199" i="3"/>
  <c r="K199" i="3"/>
  <c r="J199" i="3"/>
  <c r="I199" i="3"/>
  <c r="A199" i="3"/>
  <c r="AC198" i="3"/>
  <c r="AB198" i="3"/>
  <c r="AA198" i="3"/>
  <c r="Z198" i="3"/>
  <c r="Y198" i="3"/>
  <c r="X198" i="3"/>
  <c r="W198" i="3"/>
  <c r="V198" i="3"/>
  <c r="U198" i="3"/>
  <c r="T198" i="3"/>
  <c r="S198" i="3"/>
  <c r="O198" i="3"/>
  <c r="N198" i="3"/>
  <c r="M198" i="3"/>
  <c r="L198" i="3"/>
  <c r="K198" i="3"/>
  <c r="J198" i="3"/>
  <c r="I198" i="3"/>
  <c r="A198" i="3"/>
  <c r="AC197" i="3"/>
  <c r="AB197" i="3"/>
  <c r="AA197" i="3"/>
  <c r="Z197" i="3"/>
  <c r="Y197" i="3"/>
  <c r="X197" i="3"/>
  <c r="W197" i="3"/>
  <c r="V197" i="3"/>
  <c r="U197" i="3"/>
  <c r="T197" i="3"/>
  <c r="S197" i="3"/>
  <c r="O197" i="3"/>
  <c r="N197" i="3"/>
  <c r="M197" i="3"/>
  <c r="L197" i="3"/>
  <c r="K197" i="3"/>
  <c r="J197" i="3"/>
  <c r="I197" i="3"/>
  <c r="A197" i="3"/>
  <c r="AC196" i="3"/>
  <c r="AB196" i="3"/>
  <c r="AA196" i="3"/>
  <c r="Z196" i="3"/>
  <c r="Y196" i="3"/>
  <c r="X196" i="3"/>
  <c r="W196" i="3"/>
  <c r="V196" i="3"/>
  <c r="U196" i="3"/>
  <c r="T196" i="3"/>
  <c r="S196" i="3"/>
  <c r="O196" i="3"/>
  <c r="N196" i="3"/>
  <c r="M196" i="3"/>
  <c r="L196" i="3"/>
  <c r="K196" i="3"/>
  <c r="J196" i="3"/>
  <c r="I196" i="3"/>
  <c r="A196" i="3"/>
  <c r="AC195" i="3"/>
  <c r="AB195" i="3"/>
  <c r="AA195" i="3"/>
  <c r="Z195" i="3"/>
  <c r="Y195" i="3"/>
  <c r="X195" i="3"/>
  <c r="W195" i="3"/>
  <c r="V195" i="3"/>
  <c r="U195" i="3"/>
  <c r="T195" i="3"/>
  <c r="S195" i="3"/>
  <c r="O195" i="3"/>
  <c r="N195" i="3"/>
  <c r="M195" i="3"/>
  <c r="L195" i="3"/>
  <c r="K195" i="3"/>
  <c r="J195" i="3"/>
  <c r="I195" i="3"/>
  <c r="A195" i="3"/>
  <c r="AC194" i="3"/>
  <c r="AB194" i="3"/>
  <c r="AA194" i="3"/>
  <c r="Z194" i="3"/>
  <c r="Y194" i="3"/>
  <c r="X194" i="3"/>
  <c r="W194" i="3"/>
  <c r="V194" i="3"/>
  <c r="U194" i="3"/>
  <c r="T194" i="3"/>
  <c r="S194" i="3"/>
  <c r="O194" i="3"/>
  <c r="N194" i="3"/>
  <c r="M194" i="3"/>
  <c r="L194" i="3"/>
  <c r="K194" i="3"/>
  <c r="J194" i="3"/>
  <c r="I194" i="3"/>
  <c r="A194" i="3"/>
  <c r="AC193" i="3"/>
  <c r="AB193" i="3"/>
  <c r="AA193" i="3"/>
  <c r="Z193" i="3"/>
  <c r="Y193" i="3"/>
  <c r="X193" i="3"/>
  <c r="W193" i="3"/>
  <c r="V193" i="3"/>
  <c r="U193" i="3"/>
  <c r="T193" i="3"/>
  <c r="S193" i="3"/>
  <c r="O193" i="3"/>
  <c r="N193" i="3"/>
  <c r="M193" i="3"/>
  <c r="L193" i="3"/>
  <c r="K193" i="3"/>
  <c r="J193" i="3"/>
  <c r="I193" i="3"/>
  <c r="A193" i="3"/>
  <c r="AC192" i="3"/>
  <c r="AB192" i="3"/>
  <c r="AA192" i="3"/>
  <c r="Z192" i="3"/>
  <c r="Y192" i="3"/>
  <c r="X192" i="3"/>
  <c r="W192" i="3"/>
  <c r="V192" i="3"/>
  <c r="U192" i="3"/>
  <c r="T192" i="3"/>
  <c r="S192" i="3"/>
  <c r="O192" i="3"/>
  <c r="N192" i="3"/>
  <c r="M192" i="3"/>
  <c r="L192" i="3"/>
  <c r="K192" i="3"/>
  <c r="J192" i="3"/>
  <c r="I192" i="3"/>
  <c r="A192" i="3"/>
  <c r="AC191" i="3"/>
  <c r="AB191" i="3"/>
  <c r="AA191" i="3"/>
  <c r="Z191" i="3"/>
  <c r="Y191" i="3"/>
  <c r="X191" i="3"/>
  <c r="W191" i="3"/>
  <c r="V191" i="3"/>
  <c r="U191" i="3"/>
  <c r="T191" i="3"/>
  <c r="S191" i="3"/>
  <c r="O191" i="3"/>
  <c r="N191" i="3"/>
  <c r="M191" i="3"/>
  <c r="L191" i="3"/>
  <c r="K191" i="3"/>
  <c r="J191" i="3"/>
  <c r="I191" i="3"/>
  <c r="A191" i="3"/>
  <c r="AC190" i="3"/>
  <c r="AB190" i="3"/>
  <c r="AA190" i="3"/>
  <c r="Z190" i="3"/>
  <c r="Y190" i="3"/>
  <c r="X190" i="3"/>
  <c r="W190" i="3"/>
  <c r="V190" i="3"/>
  <c r="U190" i="3"/>
  <c r="T190" i="3"/>
  <c r="S190" i="3"/>
  <c r="O190" i="3"/>
  <c r="N190" i="3"/>
  <c r="M190" i="3"/>
  <c r="L190" i="3"/>
  <c r="K190" i="3"/>
  <c r="J190" i="3"/>
  <c r="I190" i="3"/>
  <c r="A190" i="3"/>
  <c r="AC189" i="3"/>
  <c r="AB189" i="3"/>
  <c r="AA189" i="3"/>
  <c r="Z189" i="3"/>
  <c r="Y189" i="3"/>
  <c r="X189" i="3"/>
  <c r="W189" i="3"/>
  <c r="V189" i="3"/>
  <c r="U189" i="3"/>
  <c r="T189" i="3"/>
  <c r="S189" i="3"/>
  <c r="O189" i="3"/>
  <c r="N189" i="3"/>
  <c r="M189" i="3"/>
  <c r="L189" i="3"/>
  <c r="K189" i="3"/>
  <c r="J189" i="3"/>
  <c r="I189" i="3"/>
  <c r="A189" i="3"/>
  <c r="AC188" i="3"/>
  <c r="AB188" i="3"/>
  <c r="AA188" i="3"/>
  <c r="Z188" i="3"/>
  <c r="Y188" i="3"/>
  <c r="X188" i="3"/>
  <c r="W188" i="3"/>
  <c r="V188" i="3"/>
  <c r="U188" i="3"/>
  <c r="T188" i="3"/>
  <c r="S188" i="3"/>
  <c r="O188" i="3"/>
  <c r="N188" i="3"/>
  <c r="M188" i="3"/>
  <c r="L188" i="3"/>
  <c r="K188" i="3"/>
  <c r="J188" i="3"/>
  <c r="I188" i="3"/>
  <c r="A188" i="3"/>
  <c r="AC187" i="3"/>
  <c r="AB187" i="3"/>
  <c r="AA187" i="3"/>
  <c r="Z187" i="3"/>
  <c r="Y187" i="3"/>
  <c r="X187" i="3"/>
  <c r="W187" i="3"/>
  <c r="V187" i="3"/>
  <c r="U187" i="3"/>
  <c r="T187" i="3"/>
  <c r="S187" i="3"/>
  <c r="O187" i="3"/>
  <c r="N187" i="3"/>
  <c r="M187" i="3"/>
  <c r="L187" i="3"/>
  <c r="K187" i="3"/>
  <c r="J187" i="3"/>
  <c r="I187" i="3"/>
  <c r="A187" i="3"/>
  <c r="AC186" i="3"/>
  <c r="AB186" i="3"/>
  <c r="AA186" i="3"/>
  <c r="Z186" i="3"/>
  <c r="Y186" i="3"/>
  <c r="X186" i="3"/>
  <c r="W186" i="3"/>
  <c r="V186" i="3"/>
  <c r="U186" i="3"/>
  <c r="T186" i="3"/>
  <c r="S186" i="3"/>
  <c r="O186" i="3"/>
  <c r="N186" i="3"/>
  <c r="M186" i="3"/>
  <c r="L186" i="3"/>
  <c r="K186" i="3"/>
  <c r="J186" i="3"/>
  <c r="I186" i="3"/>
  <c r="A186" i="3"/>
  <c r="AC185" i="3"/>
  <c r="AB185" i="3"/>
  <c r="AA185" i="3"/>
  <c r="Z185" i="3"/>
  <c r="Y185" i="3"/>
  <c r="X185" i="3"/>
  <c r="W185" i="3"/>
  <c r="V185" i="3"/>
  <c r="U185" i="3"/>
  <c r="T185" i="3"/>
  <c r="S185" i="3"/>
  <c r="O185" i="3"/>
  <c r="N185" i="3"/>
  <c r="M185" i="3"/>
  <c r="L185" i="3"/>
  <c r="K185" i="3"/>
  <c r="J185" i="3"/>
  <c r="I185" i="3"/>
  <c r="A185" i="3"/>
  <c r="AC184" i="3"/>
  <c r="AB184" i="3"/>
  <c r="AA184" i="3"/>
  <c r="Z184" i="3"/>
  <c r="Y184" i="3"/>
  <c r="X184" i="3"/>
  <c r="W184" i="3"/>
  <c r="V184" i="3"/>
  <c r="U184" i="3"/>
  <c r="T184" i="3"/>
  <c r="S184" i="3"/>
  <c r="O184" i="3"/>
  <c r="N184" i="3"/>
  <c r="M184" i="3"/>
  <c r="L184" i="3"/>
  <c r="K184" i="3"/>
  <c r="J184" i="3"/>
  <c r="I184" i="3"/>
  <c r="A184" i="3"/>
  <c r="AC183" i="3"/>
  <c r="AB183" i="3"/>
  <c r="AA183" i="3"/>
  <c r="Z183" i="3"/>
  <c r="Y183" i="3"/>
  <c r="X183" i="3"/>
  <c r="W183" i="3"/>
  <c r="V183" i="3"/>
  <c r="U183" i="3"/>
  <c r="T183" i="3"/>
  <c r="S183" i="3"/>
  <c r="O183" i="3"/>
  <c r="N183" i="3"/>
  <c r="M183" i="3"/>
  <c r="L183" i="3"/>
  <c r="K183" i="3"/>
  <c r="J183" i="3"/>
  <c r="I183" i="3"/>
  <c r="A183" i="3"/>
  <c r="AC182" i="3"/>
  <c r="AB182" i="3"/>
  <c r="AA182" i="3"/>
  <c r="Z182" i="3"/>
  <c r="Y182" i="3"/>
  <c r="X182" i="3"/>
  <c r="W182" i="3"/>
  <c r="V182" i="3"/>
  <c r="U182" i="3"/>
  <c r="T182" i="3"/>
  <c r="S182" i="3"/>
  <c r="O182" i="3"/>
  <c r="N182" i="3"/>
  <c r="M182" i="3"/>
  <c r="L182" i="3"/>
  <c r="K182" i="3"/>
  <c r="J182" i="3"/>
  <c r="I182" i="3"/>
  <c r="A182" i="3"/>
  <c r="AC181" i="3"/>
  <c r="AB181" i="3"/>
  <c r="AA181" i="3"/>
  <c r="Z181" i="3"/>
  <c r="Y181" i="3"/>
  <c r="X181" i="3"/>
  <c r="W181" i="3"/>
  <c r="V181" i="3"/>
  <c r="U181" i="3"/>
  <c r="T181" i="3"/>
  <c r="S181" i="3"/>
  <c r="O181" i="3"/>
  <c r="N181" i="3"/>
  <c r="M181" i="3"/>
  <c r="L181" i="3"/>
  <c r="K181" i="3"/>
  <c r="J181" i="3"/>
  <c r="I181" i="3"/>
  <c r="A181" i="3"/>
  <c r="AC180" i="3"/>
  <c r="AB180" i="3"/>
  <c r="AA180" i="3"/>
  <c r="Z180" i="3"/>
  <c r="Y180" i="3"/>
  <c r="X180" i="3"/>
  <c r="W180" i="3"/>
  <c r="V180" i="3"/>
  <c r="U180" i="3"/>
  <c r="T180" i="3"/>
  <c r="S180" i="3"/>
  <c r="O180" i="3"/>
  <c r="N180" i="3"/>
  <c r="M180" i="3"/>
  <c r="L180" i="3"/>
  <c r="K180" i="3"/>
  <c r="J180" i="3"/>
  <c r="I180" i="3"/>
  <c r="A180" i="3"/>
  <c r="AC179" i="3"/>
  <c r="AB179" i="3"/>
  <c r="AA179" i="3"/>
  <c r="Z179" i="3"/>
  <c r="Y179" i="3"/>
  <c r="X179" i="3"/>
  <c r="W179" i="3"/>
  <c r="V179" i="3"/>
  <c r="U179" i="3"/>
  <c r="T179" i="3"/>
  <c r="S179" i="3"/>
  <c r="O179" i="3"/>
  <c r="N179" i="3"/>
  <c r="M179" i="3"/>
  <c r="L179" i="3"/>
  <c r="K179" i="3"/>
  <c r="J179" i="3"/>
  <c r="I179" i="3"/>
  <c r="A179" i="3"/>
  <c r="AC178" i="3"/>
  <c r="AB178" i="3"/>
  <c r="AA178" i="3"/>
  <c r="Z178" i="3"/>
  <c r="Y178" i="3"/>
  <c r="X178" i="3"/>
  <c r="W178" i="3"/>
  <c r="V178" i="3"/>
  <c r="U178" i="3"/>
  <c r="T178" i="3"/>
  <c r="S178" i="3"/>
  <c r="O178" i="3"/>
  <c r="N178" i="3"/>
  <c r="M178" i="3"/>
  <c r="L178" i="3"/>
  <c r="K178" i="3"/>
  <c r="J178" i="3"/>
  <c r="I178" i="3"/>
  <c r="A178" i="3"/>
  <c r="AC177" i="3"/>
  <c r="AB177" i="3"/>
  <c r="AA177" i="3"/>
  <c r="Z177" i="3"/>
  <c r="Y177" i="3"/>
  <c r="X177" i="3"/>
  <c r="W177" i="3"/>
  <c r="V177" i="3"/>
  <c r="U177" i="3"/>
  <c r="T177" i="3"/>
  <c r="S177" i="3"/>
  <c r="O177" i="3"/>
  <c r="N177" i="3"/>
  <c r="M177" i="3"/>
  <c r="L177" i="3"/>
  <c r="K177" i="3"/>
  <c r="J177" i="3"/>
  <c r="I177" i="3"/>
  <c r="A177" i="3"/>
  <c r="AC176" i="3"/>
  <c r="AB176" i="3"/>
  <c r="AA176" i="3"/>
  <c r="Z176" i="3"/>
  <c r="Y176" i="3"/>
  <c r="X176" i="3"/>
  <c r="W176" i="3"/>
  <c r="V176" i="3"/>
  <c r="U176" i="3"/>
  <c r="T176" i="3"/>
  <c r="S176" i="3"/>
  <c r="O176" i="3"/>
  <c r="N176" i="3"/>
  <c r="M176" i="3"/>
  <c r="L176" i="3"/>
  <c r="K176" i="3"/>
  <c r="J176" i="3"/>
  <c r="I176" i="3"/>
  <c r="A176" i="3"/>
  <c r="AC175" i="3"/>
  <c r="AB175" i="3"/>
  <c r="AA175" i="3"/>
  <c r="Z175" i="3"/>
  <c r="Y175" i="3"/>
  <c r="X175" i="3"/>
  <c r="W175" i="3"/>
  <c r="V175" i="3"/>
  <c r="U175" i="3"/>
  <c r="T175" i="3"/>
  <c r="S175" i="3"/>
  <c r="O175" i="3"/>
  <c r="N175" i="3"/>
  <c r="M175" i="3"/>
  <c r="L175" i="3"/>
  <c r="K175" i="3"/>
  <c r="J175" i="3"/>
  <c r="I175" i="3"/>
  <c r="A175" i="3"/>
  <c r="AC174" i="3"/>
  <c r="AB174" i="3"/>
  <c r="AA174" i="3"/>
  <c r="Z174" i="3"/>
  <c r="Y174" i="3"/>
  <c r="X174" i="3"/>
  <c r="W174" i="3"/>
  <c r="V174" i="3"/>
  <c r="U174" i="3"/>
  <c r="T174" i="3"/>
  <c r="S174" i="3"/>
  <c r="O174" i="3"/>
  <c r="N174" i="3"/>
  <c r="M174" i="3"/>
  <c r="L174" i="3"/>
  <c r="K174" i="3"/>
  <c r="J174" i="3"/>
  <c r="I174" i="3"/>
  <c r="A174" i="3"/>
  <c r="AC173" i="3"/>
  <c r="AB173" i="3"/>
  <c r="AA173" i="3"/>
  <c r="Z173" i="3"/>
  <c r="Y173" i="3"/>
  <c r="X173" i="3"/>
  <c r="W173" i="3"/>
  <c r="V173" i="3"/>
  <c r="U173" i="3"/>
  <c r="T173" i="3"/>
  <c r="S173" i="3"/>
  <c r="O173" i="3"/>
  <c r="N173" i="3"/>
  <c r="M173" i="3"/>
  <c r="L173" i="3"/>
  <c r="K173" i="3"/>
  <c r="J173" i="3"/>
  <c r="I173" i="3"/>
  <c r="A173" i="3"/>
  <c r="AC172" i="3"/>
  <c r="AB172" i="3"/>
  <c r="AA172" i="3"/>
  <c r="Z172" i="3"/>
  <c r="Y172" i="3"/>
  <c r="X172" i="3"/>
  <c r="W172" i="3"/>
  <c r="V172" i="3"/>
  <c r="U172" i="3"/>
  <c r="T172" i="3"/>
  <c r="S172" i="3"/>
  <c r="O172" i="3"/>
  <c r="N172" i="3"/>
  <c r="M172" i="3"/>
  <c r="L172" i="3"/>
  <c r="K172" i="3"/>
  <c r="J172" i="3"/>
  <c r="I172" i="3"/>
  <c r="A172" i="3"/>
  <c r="AC171" i="3"/>
  <c r="AB171" i="3"/>
  <c r="AA171" i="3"/>
  <c r="Z171" i="3"/>
  <c r="Y171" i="3"/>
  <c r="X171" i="3"/>
  <c r="W171" i="3"/>
  <c r="V171" i="3"/>
  <c r="U171" i="3"/>
  <c r="T171" i="3"/>
  <c r="S171" i="3"/>
  <c r="O171" i="3"/>
  <c r="N171" i="3"/>
  <c r="M171" i="3"/>
  <c r="L171" i="3"/>
  <c r="K171" i="3"/>
  <c r="J171" i="3"/>
  <c r="I171" i="3"/>
  <c r="A171" i="3"/>
  <c r="AC170" i="3"/>
  <c r="AB170" i="3"/>
  <c r="AA170" i="3"/>
  <c r="Z170" i="3"/>
  <c r="Y170" i="3"/>
  <c r="X170" i="3"/>
  <c r="W170" i="3"/>
  <c r="V170" i="3"/>
  <c r="U170" i="3"/>
  <c r="T170" i="3"/>
  <c r="S170" i="3"/>
  <c r="O170" i="3"/>
  <c r="N170" i="3"/>
  <c r="M170" i="3"/>
  <c r="L170" i="3"/>
  <c r="K170" i="3"/>
  <c r="J170" i="3"/>
  <c r="I170" i="3"/>
  <c r="A170" i="3"/>
  <c r="AC169" i="3"/>
  <c r="AB169" i="3"/>
  <c r="AA169" i="3"/>
  <c r="Z169" i="3"/>
  <c r="Y169" i="3"/>
  <c r="X169" i="3"/>
  <c r="W169" i="3"/>
  <c r="V169" i="3"/>
  <c r="U169" i="3"/>
  <c r="T169" i="3"/>
  <c r="S169" i="3"/>
  <c r="O169" i="3"/>
  <c r="N169" i="3"/>
  <c r="M169" i="3"/>
  <c r="L169" i="3"/>
  <c r="K169" i="3"/>
  <c r="J169" i="3"/>
  <c r="I169" i="3"/>
  <c r="A169" i="3"/>
  <c r="AC168" i="3"/>
  <c r="AB168" i="3"/>
  <c r="AA168" i="3"/>
  <c r="Z168" i="3"/>
  <c r="Y168" i="3"/>
  <c r="X168" i="3"/>
  <c r="W168" i="3"/>
  <c r="V168" i="3"/>
  <c r="U168" i="3"/>
  <c r="T168" i="3"/>
  <c r="S168" i="3"/>
  <c r="O168" i="3"/>
  <c r="N168" i="3"/>
  <c r="M168" i="3"/>
  <c r="L168" i="3"/>
  <c r="K168" i="3"/>
  <c r="J168" i="3"/>
  <c r="I168" i="3"/>
  <c r="A168" i="3"/>
  <c r="AC167" i="3"/>
  <c r="AB167" i="3"/>
  <c r="AA167" i="3"/>
  <c r="Z167" i="3"/>
  <c r="Y167" i="3"/>
  <c r="X167" i="3"/>
  <c r="W167" i="3"/>
  <c r="V167" i="3"/>
  <c r="U167" i="3"/>
  <c r="T167" i="3"/>
  <c r="S167" i="3"/>
  <c r="O167" i="3"/>
  <c r="N167" i="3"/>
  <c r="M167" i="3"/>
  <c r="L167" i="3"/>
  <c r="K167" i="3"/>
  <c r="J167" i="3"/>
  <c r="I167" i="3"/>
  <c r="A167" i="3"/>
  <c r="AC166" i="3"/>
  <c r="AB166" i="3"/>
  <c r="AA166" i="3"/>
  <c r="Z166" i="3"/>
  <c r="Y166" i="3"/>
  <c r="X166" i="3"/>
  <c r="W166" i="3"/>
  <c r="V166" i="3"/>
  <c r="U166" i="3"/>
  <c r="T166" i="3"/>
  <c r="S166" i="3"/>
  <c r="O166" i="3"/>
  <c r="N166" i="3"/>
  <c r="M166" i="3"/>
  <c r="L166" i="3"/>
  <c r="K166" i="3"/>
  <c r="J166" i="3"/>
  <c r="I166" i="3"/>
  <c r="A166" i="3"/>
  <c r="AC165" i="3"/>
  <c r="AB165" i="3"/>
  <c r="AA165" i="3"/>
  <c r="Z165" i="3"/>
  <c r="Y165" i="3"/>
  <c r="X165" i="3"/>
  <c r="W165" i="3"/>
  <c r="V165" i="3"/>
  <c r="U165" i="3"/>
  <c r="T165" i="3"/>
  <c r="S165" i="3"/>
  <c r="O165" i="3"/>
  <c r="N165" i="3"/>
  <c r="M165" i="3"/>
  <c r="L165" i="3"/>
  <c r="K165" i="3"/>
  <c r="J165" i="3"/>
  <c r="I165" i="3"/>
  <c r="A165" i="3"/>
  <c r="AC164" i="3"/>
  <c r="AB164" i="3"/>
  <c r="AA164" i="3"/>
  <c r="Z164" i="3"/>
  <c r="Y164" i="3"/>
  <c r="X164" i="3"/>
  <c r="W164" i="3"/>
  <c r="V164" i="3"/>
  <c r="U164" i="3"/>
  <c r="T164" i="3"/>
  <c r="S164" i="3"/>
  <c r="O164" i="3"/>
  <c r="N164" i="3"/>
  <c r="M164" i="3"/>
  <c r="L164" i="3"/>
  <c r="K164" i="3"/>
  <c r="J164" i="3"/>
  <c r="I164" i="3"/>
  <c r="A164" i="3"/>
  <c r="AC163" i="3"/>
  <c r="AB163" i="3"/>
  <c r="AA163" i="3"/>
  <c r="Z163" i="3"/>
  <c r="Y163" i="3"/>
  <c r="X163" i="3"/>
  <c r="W163" i="3"/>
  <c r="V163" i="3"/>
  <c r="U163" i="3"/>
  <c r="T163" i="3"/>
  <c r="S163" i="3"/>
  <c r="O163" i="3"/>
  <c r="N163" i="3"/>
  <c r="M163" i="3"/>
  <c r="L163" i="3"/>
  <c r="K163" i="3"/>
  <c r="J163" i="3"/>
  <c r="I163" i="3"/>
  <c r="A163" i="3"/>
  <c r="AC162" i="3"/>
  <c r="AB162" i="3"/>
  <c r="AA162" i="3"/>
  <c r="Z162" i="3"/>
  <c r="Y162" i="3"/>
  <c r="X162" i="3"/>
  <c r="W162" i="3"/>
  <c r="V162" i="3"/>
  <c r="U162" i="3"/>
  <c r="T162" i="3"/>
  <c r="S162" i="3"/>
  <c r="O162" i="3"/>
  <c r="N162" i="3"/>
  <c r="M162" i="3"/>
  <c r="L162" i="3"/>
  <c r="K162" i="3"/>
  <c r="J162" i="3"/>
  <c r="I162" i="3"/>
  <c r="A162" i="3"/>
  <c r="AC161" i="3"/>
  <c r="AB161" i="3"/>
  <c r="AA161" i="3"/>
  <c r="Z161" i="3"/>
  <c r="Y161" i="3"/>
  <c r="X161" i="3"/>
  <c r="W161" i="3"/>
  <c r="V161" i="3"/>
  <c r="U161" i="3"/>
  <c r="T161" i="3"/>
  <c r="S161" i="3"/>
  <c r="O161" i="3"/>
  <c r="N161" i="3"/>
  <c r="M161" i="3"/>
  <c r="L161" i="3"/>
  <c r="K161" i="3"/>
  <c r="J161" i="3"/>
  <c r="I161" i="3"/>
  <c r="A161" i="3"/>
  <c r="AC160" i="3"/>
  <c r="AB160" i="3"/>
  <c r="AA160" i="3"/>
  <c r="Z160" i="3"/>
  <c r="Y160" i="3"/>
  <c r="X160" i="3"/>
  <c r="W160" i="3"/>
  <c r="V160" i="3"/>
  <c r="U160" i="3"/>
  <c r="T160" i="3"/>
  <c r="S160" i="3"/>
  <c r="O160" i="3"/>
  <c r="N160" i="3"/>
  <c r="M160" i="3"/>
  <c r="L160" i="3"/>
  <c r="K160" i="3"/>
  <c r="J160" i="3"/>
  <c r="I160" i="3"/>
  <c r="A160" i="3"/>
  <c r="AC159" i="3"/>
  <c r="AB159" i="3"/>
  <c r="AA159" i="3"/>
  <c r="Z159" i="3"/>
  <c r="Y159" i="3"/>
  <c r="X159" i="3"/>
  <c r="W159" i="3"/>
  <c r="V159" i="3"/>
  <c r="U159" i="3"/>
  <c r="T159" i="3"/>
  <c r="S159" i="3"/>
  <c r="O159" i="3"/>
  <c r="N159" i="3"/>
  <c r="M159" i="3"/>
  <c r="L159" i="3"/>
  <c r="K159" i="3"/>
  <c r="J159" i="3"/>
  <c r="I159" i="3"/>
  <c r="A159" i="3"/>
  <c r="AC158" i="3"/>
  <c r="AB158" i="3"/>
  <c r="AA158" i="3"/>
  <c r="Z158" i="3"/>
  <c r="Y158" i="3"/>
  <c r="X158" i="3"/>
  <c r="W158" i="3"/>
  <c r="V158" i="3"/>
  <c r="U158" i="3"/>
  <c r="T158" i="3"/>
  <c r="S158" i="3"/>
  <c r="O158" i="3"/>
  <c r="N158" i="3"/>
  <c r="M158" i="3"/>
  <c r="L158" i="3"/>
  <c r="K158" i="3"/>
  <c r="J158" i="3"/>
  <c r="I158" i="3"/>
  <c r="A158" i="3"/>
  <c r="AC157" i="3"/>
  <c r="AB157" i="3"/>
  <c r="AA157" i="3"/>
  <c r="Z157" i="3"/>
  <c r="Y157" i="3"/>
  <c r="X157" i="3"/>
  <c r="W157" i="3"/>
  <c r="V157" i="3"/>
  <c r="U157" i="3"/>
  <c r="T157" i="3"/>
  <c r="S157" i="3"/>
  <c r="O157" i="3"/>
  <c r="N157" i="3"/>
  <c r="M157" i="3"/>
  <c r="L157" i="3"/>
  <c r="K157" i="3"/>
  <c r="J157" i="3"/>
  <c r="I157" i="3"/>
  <c r="A157" i="3"/>
  <c r="AC156" i="3"/>
  <c r="AB156" i="3"/>
  <c r="AA156" i="3"/>
  <c r="Z156" i="3"/>
  <c r="Y156" i="3"/>
  <c r="X156" i="3"/>
  <c r="W156" i="3"/>
  <c r="V156" i="3"/>
  <c r="U156" i="3"/>
  <c r="T156" i="3"/>
  <c r="S156" i="3"/>
  <c r="O156" i="3"/>
  <c r="N156" i="3"/>
  <c r="M156" i="3"/>
  <c r="L156" i="3"/>
  <c r="K156" i="3"/>
  <c r="J156" i="3"/>
  <c r="I156" i="3"/>
  <c r="A156" i="3"/>
  <c r="AC155" i="3"/>
  <c r="AB155" i="3"/>
  <c r="AA155" i="3"/>
  <c r="Z155" i="3"/>
  <c r="Y155" i="3"/>
  <c r="X155" i="3"/>
  <c r="W155" i="3"/>
  <c r="V155" i="3"/>
  <c r="U155" i="3"/>
  <c r="T155" i="3"/>
  <c r="S155" i="3"/>
  <c r="O155" i="3"/>
  <c r="N155" i="3"/>
  <c r="M155" i="3"/>
  <c r="L155" i="3"/>
  <c r="K155" i="3"/>
  <c r="J155" i="3"/>
  <c r="I155" i="3"/>
  <c r="A155" i="3"/>
  <c r="AC154" i="3"/>
  <c r="AB154" i="3"/>
  <c r="AA154" i="3"/>
  <c r="Z154" i="3"/>
  <c r="Y154" i="3"/>
  <c r="X154" i="3"/>
  <c r="W154" i="3"/>
  <c r="V154" i="3"/>
  <c r="U154" i="3"/>
  <c r="T154" i="3"/>
  <c r="S154" i="3"/>
  <c r="O154" i="3"/>
  <c r="N154" i="3"/>
  <c r="M154" i="3"/>
  <c r="L154" i="3"/>
  <c r="K154" i="3"/>
  <c r="J154" i="3"/>
  <c r="I154" i="3"/>
  <c r="A154" i="3"/>
  <c r="AC153" i="3"/>
  <c r="AB153" i="3"/>
  <c r="AA153" i="3"/>
  <c r="Z153" i="3"/>
  <c r="Y153" i="3"/>
  <c r="X153" i="3"/>
  <c r="W153" i="3"/>
  <c r="V153" i="3"/>
  <c r="U153" i="3"/>
  <c r="T153" i="3"/>
  <c r="S153" i="3"/>
  <c r="O153" i="3"/>
  <c r="N153" i="3"/>
  <c r="M153" i="3"/>
  <c r="L153" i="3"/>
  <c r="K153" i="3"/>
  <c r="J153" i="3"/>
  <c r="I153" i="3"/>
  <c r="A153" i="3"/>
  <c r="AC152" i="3"/>
  <c r="AB152" i="3"/>
  <c r="AA152" i="3"/>
  <c r="Z152" i="3"/>
  <c r="Y152" i="3"/>
  <c r="X152" i="3"/>
  <c r="W152" i="3"/>
  <c r="V152" i="3"/>
  <c r="U152" i="3"/>
  <c r="T152" i="3"/>
  <c r="S152" i="3"/>
  <c r="O152" i="3"/>
  <c r="N152" i="3"/>
  <c r="M152" i="3"/>
  <c r="L152" i="3"/>
  <c r="K152" i="3"/>
  <c r="J152" i="3"/>
  <c r="I152" i="3"/>
  <c r="A152" i="3"/>
  <c r="AC151" i="3"/>
  <c r="AB151" i="3"/>
  <c r="AA151" i="3"/>
  <c r="Z151" i="3"/>
  <c r="Y151" i="3"/>
  <c r="X151" i="3"/>
  <c r="W151" i="3"/>
  <c r="V151" i="3"/>
  <c r="U151" i="3"/>
  <c r="T151" i="3"/>
  <c r="S151" i="3"/>
  <c r="O151" i="3"/>
  <c r="N151" i="3"/>
  <c r="M151" i="3"/>
  <c r="L151" i="3"/>
  <c r="K151" i="3"/>
  <c r="J151" i="3"/>
  <c r="I151" i="3"/>
  <c r="A151" i="3"/>
  <c r="AC150" i="3"/>
  <c r="AB150" i="3"/>
  <c r="AA150" i="3"/>
  <c r="Z150" i="3"/>
  <c r="Y150" i="3"/>
  <c r="X150" i="3"/>
  <c r="W150" i="3"/>
  <c r="V150" i="3"/>
  <c r="U150" i="3"/>
  <c r="T150" i="3"/>
  <c r="S150" i="3"/>
  <c r="O150" i="3"/>
  <c r="N150" i="3"/>
  <c r="M150" i="3"/>
  <c r="L150" i="3"/>
  <c r="K150" i="3"/>
  <c r="J150" i="3"/>
  <c r="I150" i="3"/>
  <c r="A150" i="3"/>
  <c r="AC149" i="3"/>
  <c r="AB149" i="3"/>
  <c r="AA149" i="3"/>
  <c r="Z149" i="3"/>
  <c r="Y149" i="3"/>
  <c r="X149" i="3"/>
  <c r="W149" i="3"/>
  <c r="V149" i="3"/>
  <c r="U149" i="3"/>
  <c r="T149" i="3"/>
  <c r="S149" i="3"/>
  <c r="O149" i="3"/>
  <c r="N149" i="3"/>
  <c r="M149" i="3"/>
  <c r="L149" i="3"/>
  <c r="K149" i="3"/>
  <c r="J149" i="3"/>
  <c r="I149" i="3"/>
  <c r="A149" i="3"/>
  <c r="AC148" i="3"/>
  <c r="AB148" i="3"/>
  <c r="AA148" i="3"/>
  <c r="Z148" i="3"/>
  <c r="Y148" i="3"/>
  <c r="X148" i="3"/>
  <c r="W148" i="3"/>
  <c r="V148" i="3"/>
  <c r="U148" i="3"/>
  <c r="T148" i="3"/>
  <c r="S148" i="3"/>
  <c r="O148" i="3"/>
  <c r="N148" i="3"/>
  <c r="M148" i="3"/>
  <c r="L148" i="3"/>
  <c r="K148" i="3"/>
  <c r="J148" i="3"/>
  <c r="I148" i="3"/>
  <c r="A148" i="3"/>
  <c r="AC147" i="3"/>
  <c r="AB147" i="3"/>
  <c r="AA147" i="3"/>
  <c r="Z147" i="3"/>
  <c r="Y147" i="3"/>
  <c r="X147" i="3"/>
  <c r="W147" i="3"/>
  <c r="V147" i="3"/>
  <c r="U147" i="3"/>
  <c r="T147" i="3"/>
  <c r="S147" i="3"/>
  <c r="O147" i="3"/>
  <c r="N147" i="3"/>
  <c r="M147" i="3"/>
  <c r="L147" i="3"/>
  <c r="K147" i="3"/>
  <c r="J147" i="3"/>
  <c r="I147" i="3"/>
  <c r="A147" i="3"/>
  <c r="AC146" i="3"/>
  <c r="AB146" i="3"/>
  <c r="AA146" i="3"/>
  <c r="Z146" i="3"/>
  <c r="Y146" i="3"/>
  <c r="X146" i="3"/>
  <c r="W146" i="3"/>
  <c r="V146" i="3"/>
  <c r="U146" i="3"/>
  <c r="T146" i="3"/>
  <c r="S146" i="3"/>
  <c r="O146" i="3"/>
  <c r="N146" i="3"/>
  <c r="M146" i="3"/>
  <c r="L146" i="3"/>
  <c r="K146" i="3"/>
  <c r="J146" i="3"/>
  <c r="I146" i="3"/>
  <c r="A146" i="3"/>
  <c r="AC145" i="3"/>
  <c r="AB145" i="3"/>
  <c r="AA145" i="3"/>
  <c r="Z145" i="3"/>
  <c r="Y145" i="3"/>
  <c r="X145" i="3"/>
  <c r="W145" i="3"/>
  <c r="V145" i="3"/>
  <c r="U145" i="3"/>
  <c r="T145" i="3"/>
  <c r="S145" i="3"/>
  <c r="O145" i="3"/>
  <c r="N145" i="3"/>
  <c r="M145" i="3"/>
  <c r="L145" i="3"/>
  <c r="K145" i="3"/>
  <c r="J145" i="3"/>
  <c r="I145" i="3"/>
  <c r="A145" i="3"/>
  <c r="AC144" i="3"/>
  <c r="AB144" i="3"/>
  <c r="AA144" i="3"/>
  <c r="Z144" i="3"/>
  <c r="Y144" i="3"/>
  <c r="X144" i="3"/>
  <c r="W144" i="3"/>
  <c r="V144" i="3"/>
  <c r="U144" i="3"/>
  <c r="T144" i="3"/>
  <c r="S144" i="3"/>
  <c r="O144" i="3"/>
  <c r="N144" i="3"/>
  <c r="M144" i="3"/>
  <c r="L144" i="3"/>
  <c r="K144" i="3"/>
  <c r="J144" i="3"/>
  <c r="I144" i="3"/>
  <c r="A144" i="3"/>
  <c r="AC143" i="3"/>
  <c r="AB143" i="3"/>
  <c r="AA143" i="3"/>
  <c r="Z143" i="3"/>
  <c r="Y143" i="3"/>
  <c r="X143" i="3"/>
  <c r="W143" i="3"/>
  <c r="V143" i="3"/>
  <c r="U143" i="3"/>
  <c r="T143" i="3"/>
  <c r="S143" i="3"/>
  <c r="O143" i="3"/>
  <c r="N143" i="3"/>
  <c r="M143" i="3"/>
  <c r="L143" i="3"/>
  <c r="K143" i="3"/>
  <c r="J143" i="3"/>
  <c r="I143" i="3"/>
  <c r="A143" i="3"/>
  <c r="AC142" i="3"/>
  <c r="AB142" i="3"/>
  <c r="AA142" i="3"/>
  <c r="Z142" i="3"/>
  <c r="Y142" i="3"/>
  <c r="X142" i="3"/>
  <c r="W142" i="3"/>
  <c r="V142" i="3"/>
  <c r="U142" i="3"/>
  <c r="T142" i="3"/>
  <c r="S142" i="3"/>
  <c r="O142" i="3"/>
  <c r="N142" i="3"/>
  <c r="M142" i="3"/>
  <c r="L142" i="3"/>
  <c r="K142" i="3"/>
  <c r="J142" i="3"/>
  <c r="I142" i="3"/>
  <c r="A142" i="3"/>
  <c r="AC141" i="3"/>
  <c r="AB141" i="3"/>
  <c r="AA141" i="3"/>
  <c r="Z141" i="3"/>
  <c r="Y141" i="3"/>
  <c r="X141" i="3"/>
  <c r="W141" i="3"/>
  <c r="V141" i="3"/>
  <c r="U141" i="3"/>
  <c r="T141" i="3"/>
  <c r="S141" i="3"/>
  <c r="O141" i="3"/>
  <c r="N141" i="3"/>
  <c r="M141" i="3"/>
  <c r="L141" i="3"/>
  <c r="K141" i="3"/>
  <c r="J141" i="3"/>
  <c r="I141" i="3"/>
  <c r="A141" i="3"/>
  <c r="AC140" i="3"/>
  <c r="AB140" i="3"/>
  <c r="AA140" i="3"/>
  <c r="Z140" i="3"/>
  <c r="Y140" i="3"/>
  <c r="X140" i="3"/>
  <c r="W140" i="3"/>
  <c r="V140" i="3"/>
  <c r="U140" i="3"/>
  <c r="T140" i="3"/>
  <c r="S140" i="3"/>
  <c r="O140" i="3"/>
  <c r="N140" i="3"/>
  <c r="M140" i="3"/>
  <c r="L140" i="3"/>
  <c r="K140" i="3"/>
  <c r="J140" i="3"/>
  <c r="I140" i="3"/>
  <c r="A140" i="3"/>
  <c r="AC139" i="3"/>
  <c r="AB139" i="3"/>
  <c r="AA139" i="3"/>
  <c r="Z139" i="3"/>
  <c r="Y139" i="3"/>
  <c r="X139" i="3"/>
  <c r="W139" i="3"/>
  <c r="V139" i="3"/>
  <c r="U139" i="3"/>
  <c r="T139" i="3"/>
  <c r="S139" i="3"/>
  <c r="O139" i="3"/>
  <c r="N139" i="3"/>
  <c r="M139" i="3"/>
  <c r="L139" i="3"/>
  <c r="K139" i="3"/>
  <c r="J139" i="3"/>
  <c r="I139" i="3"/>
  <c r="A139" i="3"/>
  <c r="AC138" i="3"/>
  <c r="AB138" i="3"/>
  <c r="AA138" i="3"/>
  <c r="Z138" i="3"/>
  <c r="Y138" i="3"/>
  <c r="X138" i="3"/>
  <c r="W138" i="3"/>
  <c r="V138" i="3"/>
  <c r="U138" i="3"/>
  <c r="T138" i="3"/>
  <c r="S138" i="3"/>
  <c r="O138" i="3"/>
  <c r="N138" i="3"/>
  <c r="M138" i="3"/>
  <c r="L138" i="3"/>
  <c r="K138" i="3"/>
  <c r="J138" i="3"/>
  <c r="I138" i="3"/>
  <c r="A138" i="3"/>
  <c r="AC137" i="3"/>
  <c r="AB137" i="3"/>
  <c r="AA137" i="3"/>
  <c r="Z137" i="3"/>
  <c r="Y137" i="3"/>
  <c r="X137" i="3"/>
  <c r="W137" i="3"/>
  <c r="V137" i="3"/>
  <c r="U137" i="3"/>
  <c r="T137" i="3"/>
  <c r="S137" i="3"/>
  <c r="O137" i="3"/>
  <c r="N137" i="3"/>
  <c r="M137" i="3"/>
  <c r="L137" i="3"/>
  <c r="K137" i="3"/>
  <c r="J137" i="3"/>
  <c r="I137" i="3"/>
  <c r="A137" i="3"/>
  <c r="AC136" i="3"/>
  <c r="AB136" i="3"/>
  <c r="AA136" i="3"/>
  <c r="Z136" i="3"/>
  <c r="Y136" i="3"/>
  <c r="X136" i="3"/>
  <c r="W136" i="3"/>
  <c r="V136" i="3"/>
  <c r="U136" i="3"/>
  <c r="T136" i="3"/>
  <c r="S136" i="3"/>
  <c r="O136" i="3"/>
  <c r="N136" i="3"/>
  <c r="M136" i="3"/>
  <c r="L136" i="3"/>
  <c r="K136" i="3"/>
  <c r="J136" i="3"/>
  <c r="I136" i="3"/>
  <c r="A136" i="3"/>
  <c r="AC135" i="3"/>
  <c r="AB135" i="3"/>
  <c r="AA135" i="3"/>
  <c r="Z135" i="3"/>
  <c r="Y135" i="3"/>
  <c r="X135" i="3"/>
  <c r="W135" i="3"/>
  <c r="V135" i="3"/>
  <c r="U135" i="3"/>
  <c r="T135" i="3"/>
  <c r="S135" i="3"/>
  <c r="O135" i="3"/>
  <c r="N135" i="3"/>
  <c r="M135" i="3"/>
  <c r="L135" i="3"/>
  <c r="K135" i="3"/>
  <c r="J135" i="3"/>
  <c r="I135" i="3"/>
  <c r="A135" i="3"/>
  <c r="AC134" i="3"/>
  <c r="AB134" i="3"/>
  <c r="AA134" i="3"/>
  <c r="Z134" i="3"/>
  <c r="Y134" i="3"/>
  <c r="X134" i="3"/>
  <c r="W134" i="3"/>
  <c r="V134" i="3"/>
  <c r="U134" i="3"/>
  <c r="T134" i="3"/>
  <c r="S134" i="3"/>
  <c r="O134" i="3"/>
  <c r="N134" i="3"/>
  <c r="M134" i="3"/>
  <c r="L134" i="3"/>
  <c r="K134" i="3"/>
  <c r="J134" i="3"/>
  <c r="I134" i="3"/>
  <c r="A134" i="3"/>
  <c r="AC133" i="3"/>
  <c r="AB133" i="3"/>
  <c r="AA133" i="3"/>
  <c r="Z133" i="3"/>
  <c r="Y133" i="3"/>
  <c r="X133" i="3"/>
  <c r="W133" i="3"/>
  <c r="V133" i="3"/>
  <c r="U133" i="3"/>
  <c r="T133" i="3"/>
  <c r="S133" i="3"/>
  <c r="O133" i="3"/>
  <c r="N133" i="3"/>
  <c r="M133" i="3"/>
  <c r="L133" i="3"/>
  <c r="K133" i="3"/>
  <c r="J133" i="3"/>
  <c r="I133" i="3"/>
  <c r="A133" i="3"/>
  <c r="AC132" i="3"/>
  <c r="AB132" i="3"/>
  <c r="AA132" i="3"/>
  <c r="Z132" i="3"/>
  <c r="Y132" i="3"/>
  <c r="X132" i="3"/>
  <c r="W132" i="3"/>
  <c r="V132" i="3"/>
  <c r="U132" i="3"/>
  <c r="T132" i="3"/>
  <c r="S132" i="3"/>
  <c r="O132" i="3"/>
  <c r="N132" i="3"/>
  <c r="M132" i="3"/>
  <c r="L132" i="3"/>
  <c r="K132" i="3"/>
  <c r="J132" i="3"/>
  <c r="I132" i="3"/>
  <c r="A132" i="3"/>
  <c r="AC131" i="3"/>
  <c r="AB131" i="3"/>
  <c r="AA131" i="3"/>
  <c r="Z131" i="3"/>
  <c r="Y131" i="3"/>
  <c r="X131" i="3"/>
  <c r="W131" i="3"/>
  <c r="V131" i="3"/>
  <c r="U131" i="3"/>
  <c r="T131" i="3"/>
  <c r="S131" i="3"/>
  <c r="O131" i="3"/>
  <c r="N131" i="3"/>
  <c r="M131" i="3"/>
  <c r="L131" i="3"/>
  <c r="K131" i="3"/>
  <c r="J131" i="3"/>
  <c r="I131" i="3"/>
  <c r="A131" i="3"/>
  <c r="AC130" i="3"/>
  <c r="AB130" i="3"/>
  <c r="AA130" i="3"/>
  <c r="Z130" i="3"/>
  <c r="Y130" i="3"/>
  <c r="X130" i="3"/>
  <c r="W130" i="3"/>
  <c r="V130" i="3"/>
  <c r="U130" i="3"/>
  <c r="T130" i="3"/>
  <c r="S130" i="3"/>
  <c r="O130" i="3"/>
  <c r="N130" i="3"/>
  <c r="M130" i="3"/>
  <c r="L130" i="3"/>
  <c r="K130" i="3"/>
  <c r="J130" i="3"/>
  <c r="I130" i="3"/>
  <c r="A130" i="3"/>
  <c r="AC129" i="3"/>
  <c r="AB129" i="3"/>
  <c r="AA129" i="3"/>
  <c r="Z129" i="3"/>
  <c r="Y129" i="3"/>
  <c r="X129" i="3"/>
  <c r="W129" i="3"/>
  <c r="V129" i="3"/>
  <c r="U129" i="3"/>
  <c r="T129" i="3"/>
  <c r="S129" i="3"/>
  <c r="O129" i="3"/>
  <c r="N129" i="3"/>
  <c r="M129" i="3"/>
  <c r="L129" i="3"/>
  <c r="K129" i="3"/>
  <c r="J129" i="3"/>
  <c r="I129" i="3"/>
  <c r="A129" i="3"/>
  <c r="AC128" i="3"/>
  <c r="AB128" i="3"/>
  <c r="AA128" i="3"/>
  <c r="Z128" i="3"/>
  <c r="Y128" i="3"/>
  <c r="X128" i="3"/>
  <c r="W128" i="3"/>
  <c r="V128" i="3"/>
  <c r="U128" i="3"/>
  <c r="T128" i="3"/>
  <c r="S128" i="3"/>
  <c r="O128" i="3"/>
  <c r="N128" i="3"/>
  <c r="M128" i="3"/>
  <c r="L128" i="3"/>
  <c r="K128" i="3"/>
  <c r="J128" i="3"/>
  <c r="I128" i="3"/>
  <c r="A128" i="3"/>
  <c r="AC127" i="3"/>
  <c r="AB127" i="3"/>
  <c r="AA127" i="3"/>
  <c r="Z127" i="3"/>
  <c r="Y127" i="3"/>
  <c r="X127" i="3"/>
  <c r="W127" i="3"/>
  <c r="V127" i="3"/>
  <c r="U127" i="3"/>
  <c r="T127" i="3"/>
  <c r="S127" i="3"/>
  <c r="O127" i="3"/>
  <c r="N127" i="3"/>
  <c r="M127" i="3"/>
  <c r="L127" i="3"/>
  <c r="K127" i="3"/>
  <c r="J127" i="3"/>
  <c r="I127" i="3"/>
  <c r="A127" i="3"/>
  <c r="AC126" i="3"/>
  <c r="AB126" i="3"/>
  <c r="AA126" i="3"/>
  <c r="Z126" i="3"/>
  <c r="Y126" i="3"/>
  <c r="X126" i="3"/>
  <c r="W126" i="3"/>
  <c r="V126" i="3"/>
  <c r="U126" i="3"/>
  <c r="T126" i="3"/>
  <c r="S126" i="3"/>
  <c r="O126" i="3"/>
  <c r="N126" i="3"/>
  <c r="M126" i="3"/>
  <c r="L126" i="3"/>
  <c r="K126" i="3"/>
  <c r="J126" i="3"/>
  <c r="I126" i="3"/>
  <c r="A126" i="3"/>
  <c r="AC125" i="3"/>
  <c r="AB125" i="3"/>
  <c r="AA125" i="3"/>
  <c r="Z125" i="3"/>
  <c r="Y125" i="3"/>
  <c r="X125" i="3"/>
  <c r="W125" i="3"/>
  <c r="V125" i="3"/>
  <c r="U125" i="3"/>
  <c r="T125" i="3"/>
  <c r="S125" i="3"/>
  <c r="O125" i="3"/>
  <c r="N125" i="3"/>
  <c r="M125" i="3"/>
  <c r="L125" i="3"/>
  <c r="K125" i="3"/>
  <c r="J125" i="3"/>
  <c r="I125" i="3"/>
  <c r="A125" i="3"/>
  <c r="AC124" i="3"/>
  <c r="AB124" i="3"/>
  <c r="AA124" i="3"/>
  <c r="Z124" i="3"/>
  <c r="Y124" i="3"/>
  <c r="X124" i="3"/>
  <c r="W124" i="3"/>
  <c r="V124" i="3"/>
  <c r="U124" i="3"/>
  <c r="T124" i="3"/>
  <c r="S124" i="3"/>
  <c r="O124" i="3"/>
  <c r="N124" i="3"/>
  <c r="M124" i="3"/>
  <c r="L124" i="3"/>
  <c r="K124" i="3"/>
  <c r="J124" i="3"/>
  <c r="I124" i="3"/>
  <c r="A124" i="3"/>
  <c r="AC123" i="3"/>
  <c r="AB123" i="3"/>
  <c r="AA123" i="3"/>
  <c r="Z123" i="3"/>
  <c r="Y123" i="3"/>
  <c r="X123" i="3"/>
  <c r="W123" i="3"/>
  <c r="V123" i="3"/>
  <c r="U123" i="3"/>
  <c r="T123" i="3"/>
  <c r="S123" i="3"/>
  <c r="O123" i="3"/>
  <c r="N123" i="3"/>
  <c r="M123" i="3"/>
  <c r="L123" i="3"/>
  <c r="K123" i="3"/>
  <c r="J123" i="3"/>
  <c r="I123" i="3"/>
  <c r="A123" i="3"/>
  <c r="AC122" i="3"/>
  <c r="AB122" i="3"/>
  <c r="AA122" i="3"/>
  <c r="Z122" i="3"/>
  <c r="Y122" i="3"/>
  <c r="X122" i="3"/>
  <c r="W122" i="3"/>
  <c r="V122" i="3"/>
  <c r="U122" i="3"/>
  <c r="T122" i="3"/>
  <c r="S122" i="3"/>
  <c r="O122" i="3"/>
  <c r="N122" i="3"/>
  <c r="M122" i="3"/>
  <c r="L122" i="3"/>
  <c r="K122" i="3"/>
  <c r="J122" i="3"/>
  <c r="I122" i="3"/>
  <c r="A122" i="3"/>
  <c r="AC121" i="3"/>
  <c r="AB121" i="3"/>
  <c r="AA121" i="3"/>
  <c r="Z121" i="3"/>
  <c r="Y121" i="3"/>
  <c r="X121" i="3"/>
  <c r="W121" i="3"/>
  <c r="V121" i="3"/>
  <c r="U121" i="3"/>
  <c r="T121" i="3"/>
  <c r="S121" i="3"/>
  <c r="O121" i="3"/>
  <c r="N121" i="3"/>
  <c r="M121" i="3"/>
  <c r="L121" i="3"/>
  <c r="K121" i="3"/>
  <c r="J121" i="3"/>
  <c r="I121" i="3"/>
  <c r="A121" i="3"/>
  <c r="AC120" i="3"/>
  <c r="AB120" i="3"/>
  <c r="AA120" i="3"/>
  <c r="Z120" i="3"/>
  <c r="Y120" i="3"/>
  <c r="X120" i="3"/>
  <c r="W120" i="3"/>
  <c r="V120" i="3"/>
  <c r="U120" i="3"/>
  <c r="T120" i="3"/>
  <c r="S120" i="3"/>
  <c r="O120" i="3"/>
  <c r="N120" i="3"/>
  <c r="M120" i="3"/>
  <c r="L120" i="3"/>
  <c r="K120" i="3"/>
  <c r="J120" i="3"/>
  <c r="I120" i="3"/>
  <c r="A120" i="3"/>
  <c r="AC119" i="3"/>
  <c r="AB119" i="3"/>
  <c r="AA119" i="3"/>
  <c r="Z119" i="3"/>
  <c r="Y119" i="3"/>
  <c r="X119" i="3"/>
  <c r="W119" i="3"/>
  <c r="V119" i="3"/>
  <c r="U119" i="3"/>
  <c r="T119" i="3"/>
  <c r="S119" i="3"/>
  <c r="O119" i="3"/>
  <c r="N119" i="3"/>
  <c r="M119" i="3"/>
  <c r="L119" i="3"/>
  <c r="K119" i="3"/>
  <c r="J119" i="3"/>
  <c r="I119" i="3"/>
  <c r="A119" i="3"/>
  <c r="AC118" i="3"/>
  <c r="AB118" i="3"/>
  <c r="AA118" i="3"/>
  <c r="Z118" i="3"/>
  <c r="Y118" i="3"/>
  <c r="X118" i="3"/>
  <c r="W118" i="3"/>
  <c r="V118" i="3"/>
  <c r="U118" i="3"/>
  <c r="T118" i="3"/>
  <c r="S118" i="3"/>
  <c r="O118" i="3"/>
  <c r="N118" i="3"/>
  <c r="M118" i="3"/>
  <c r="L118" i="3"/>
  <c r="K118" i="3"/>
  <c r="J118" i="3"/>
  <c r="I118" i="3"/>
  <c r="A118" i="3"/>
  <c r="AC117" i="3"/>
  <c r="AB117" i="3"/>
  <c r="AA117" i="3"/>
  <c r="Z117" i="3"/>
  <c r="Y117" i="3"/>
  <c r="X117" i="3"/>
  <c r="W117" i="3"/>
  <c r="V117" i="3"/>
  <c r="U117" i="3"/>
  <c r="T117" i="3"/>
  <c r="S117" i="3"/>
  <c r="O117" i="3"/>
  <c r="N117" i="3"/>
  <c r="M117" i="3"/>
  <c r="L117" i="3"/>
  <c r="K117" i="3"/>
  <c r="J117" i="3"/>
  <c r="I117" i="3"/>
  <c r="A117" i="3"/>
  <c r="AC116" i="3"/>
  <c r="AB116" i="3"/>
  <c r="AA116" i="3"/>
  <c r="Z116" i="3"/>
  <c r="Y116" i="3"/>
  <c r="X116" i="3"/>
  <c r="W116" i="3"/>
  <c r="V116" i="3"/>
  <c r="U116" i="3"/>
  <c r="T116" i="3"/>
  <c r="S116" i="3"/>
  <c r="O116" i="3"/>
  <c r="N116" i="3"/>
  <c r="M116" i="3"/>
  <c r="L116" i="3"/>
  <c r="K116" i="3"/>
  <c r="J116" i="3"/>
  <c r="I116" i="3"/>
  <c r="A116" i="3"/>
  <c r="AC115" i="3"/>
  <c r="AB115" i="3"/>
  <c r="AA115" i="3"/>
  <c r="Z115" i="3"/>
  <c r="Y115" i="3"/>
  <c r="X115" i="3"/>
  <c r="W115" i="3"/>
  <c r="V115" i="3"/>
  <c r="U115" i="3"/>
  <c r="T115" i="3"/>
  <c r="S115" i="3"/>
  <c r="O115" i="3"/>
  <c r="N115" i="3"/>
  <c r="M115" i="3"/>
  <c r="L115" i="3"/>
  <c r="K115" i="3"/>
  <c r="J115" i="3"/>
  <c r="I115" i="3"/>
  <c r="A115" i="3"/>
  <c r="AC114" i="3"/>
  <c r="AB114" i="3"/>
  <c r="AA114" i="3"/>
  <c r="Z114" i="3"/>
  <c r="Y114" i="3"/>
  <c r="X114" i="3"/>
  <c r="W114" i="3"/>
  <c r="V114" i="3"/>
  <c r="U114" i="3"/>
  <c r="T114" i="3"/>
  <c r="S114" i="3"/>
  <c r="O114" i="3"/>
  <c r="N114" i="3"/>
  <c r="M114" i="3"/>
  <c r="L114" i="3"/>
  <c r="K114" i="3"/>
  <c r="J114" i="3"/>
  <c r="I114" i="3"/>
  <c r="A114" i="3"/>
  <c r="AC113" i="3"/>
  <c r="AB113" i="3"/>
  <c r="AA113" i="3"/>
  <c r="Z113" i="3"/>
  <c r="Y113" i="3"/>
  <c r="X113" i="3"/>
  <c r="W113" i="3"/>
  <c r="V113" i="3"/>
  <c r="U113" i="3"/>
  <c r="T113" i="3"/>
  <c r="S113" i="3"/>
  <c r="O113" i="3"/>
  <c r="N113" i="3"/>
  <c r="M113" i="3"/>
  <c r="L113" i="3"/>
  <c r="K113" i="3"/>
  <c r="J113" i="3"/>
  <c r="I113" i="3"/>
  <c r="A113" i="3"/>
  <c r="AC112" i="3"/>
  <c r="AB112" i="3"/>
  <c r="AA112" i="3"/>
  <c r="Z112" i="3"/>
  <c r="Y112" i="3"/>
  <c r="X112" i="3"/>
  <c r="W112" i="3"/>
  <c r="V112" i="3"/>
  <c r="U112" i="3"/>
  <c r="T112" i="3"/>
  <c r="S112" i="3"/>
  <c r="O112" i="3"/>
  <c r="N112" i="3"/>
  <c r="M112" i="3"/>
  <c r="L112" i="3"/>
  <c r="K112" i="3"/>
  <c r="J112" i="3"/>
  <c r="I112" i="3"/>
  <c r="A112" i="3"/>
  <c r="AC111" i="3"/>
  <c r="AB111" i="3"/>
  <c r="AA111" i="3"/>
  <c r="Z111" i="3"/>
  <c r="Y111" i="3"/>
  <c r="X111" i="3"/>
  <c r="W111" i="3"/>
  <c r="V111" i="3"/>
  <c r="U111" i="3"/>
  <c r="T111" i="3"/>
  <c r="S111" i="3"/>
  <c r="O111" i="3"/>
  <c r="N111" i="3"/>
  <c r="M111" i="3"/>
  <c r="L111" i="3"/>
  <c r="K111" i="3"/>
  <c r="J111" i="3"/>
  <c r="I111" i="3"/>
  <c r="A111" i="3"/>
  <c r="AC110" i="3"/>
  <c r="AB110" i="3"/>
  <c r="AA110" i="3"/>
  <c r="Z110" i="3"/>
  <c r="Y110" i="3"/>
  <c r="X110" i="3"/>
  <c r="W110" i="3"/>
  <c r="V110" i="3"/>
  <c r="U110" i="3"/>
  <c r="T110" i="3"/>
  <c r="S110" i="3"/>
  <c r="O110" i="3"/>
  <c r="N110" i="3"/>
  <c r="M110" i="3"/>
  <c r="L110" i="3"/>
  <c r="K110" i="3"/>
  <c r="J110" i="3"/>
  <c r="I110" i="3"/>
  <c r="A110" i="3"/>
  <c r="AC109" i="3"/>
  <c r="AB109" i="3"/>
  <c r="AA109" i="3"/>
  <c r="Z109" i="3"/>
  <c r="Y109" i="3"/>
  <c r="X109" i="3"/>
  <c r="W109" i="3"/>
  <c r="V109" i="3"/>
  <c r="U109" i="3"/>
  <c r="T109" i="3"/>
  <c r="S109" i="3"/>
  <c r="O109" i="3"/>
  <c r="N109" i="3"/>
  <c r="M109" i="3"/>
  <c r="L109" i="3"/>
  <c r="K109" i="3"/>
  <c r="J109" i="3"/>
  <c r="I109" i="3"/>
  <c r="A109" i="3"/>
  <c r="AC108" i="3"/>
  <c r="AB108" i="3"/>
  <c r="AA108" i="3"/>
  <c r="Z108" i="3"/>
  <c r="Y108" i="3"/>
  <c r="X108" i="3"/>
  <c r="W108" i="3"/>
  <c r="V108" i="3"/>
  <c r="U108" i="3"/>
  <c r="T108" i="3"/>
  <c r="S108" i="3"/>
  <c r="O108" i="3"/>
  <c r="N108" i="3"/>
  <c r="M108" i="3"/>
  <c r="L108" i="3"/>
  <c r="K108" i="3"/>
  <c r="J108" i="3"/>
  <c r="I108" i="3"/>
  <c r="A108" i="3"/>
  <c r="AC107" i="3"/>
  <c r="AB107" i="3"/>
  <c r="AA107" i="3"/>
  <c r="Z107" i="3"/>
  <c r="Y107" i="3"/>
  <c r="X107" i="3"/>
  <c r="W107" i="3"/>
  <c r="V107" i="3"/>
  <c r="U107" i="3"/>
  <c r="T107" i="3"/>
  <c r="S107" i="3"/>
  <c r="O107" i="3"/>
  <c r="N107" i="3"/>
  <c r="M107" i="3"/>
  <c r="L107" i="3"/>
  <c r="K107" i="3"/>
  <c r="J107" i="3"/>
  <c r="I107" i="3"/>
  <c r="A107" i="3"/>
  <c r="AC106" i="3"/>
  <c r="AB106" i="3"/>
  <c r="AA106" i="3"/>
  <c r="Z106" i="3"/>
  <c r="Y106" i="3"/>
  <c r="X106" i="3"/>
  <c r="W106" i="3"/>
  <c r="V106" i="3"/>
  <c r="U106" i="3"/>
  <c r="T106" i="3"/>
  <c r="S106" i="3"/>
  <c r="O106" i="3"/>
  <c r="N106" i="3"/>
  <c r="M106" i="3"/>
  <c r="L106" i="3"/>
  <c r="K106" i="3"/>
  <c r="J106" i="3"/>
  <c r="I106" i="3"/>
  <c r="A106" i="3"/>
  <c r="AC105" i="3"/>
  <c r="AB105" i="3"/>
  <c r="AA105" i="3"/>
  <c r="Z105" i="3"/>
  <c r="Y105" i="3"/>
  <c r="X105" i="3"/>
  <c r="W105" i="3"/>
  <c r="V105" i="3"/>
  <c r="U105" i="3"/>
  <c r="T105" i="3"/>
  <c r="S105" i="3"/>
  <c r="O105" i="3"/>
  <c r="N105" i="3"/>
  <c r="M105" i="3"/>
  <c r="L105" i="3"/>
  <c r="K105" i="3"/>
  <c r="J105" i="3"/>
  <c r="I105" i="3"/>
  <c r="A105" i="3"/>
  <c r="AC104" i="3"/>
  <c r="AB104" i="3"/>
  <c r="AA104" i="3"/>
  <c r="Z104" i="3"/>
  <c r="Y104" i="3"/>
  <c r="X104" i="3"/>
  <c r="W104" i="3"/>
  <c r="V104" i="3"/>
  <c r="U104" i="3"/>
  <c r="T104" i="3"/>
  <c r="S104" i="3"/>
  <c r="O104" i="3"/>
  <c r="N104" i="3"/>
  <c r="M104" i="3"/>
  <c r="L104" i="3"/>
  <c r="K104" i="3"/>
  <c r="J104" i="3"/>
  <c r="I104" i="3"/>
  <c r="A104" i="3"/>
  <c r="AC103" i="3"/>
  <c r="AB103" i="3"/>
  <c r="AA103" i="3"/>
  <c r="Z103" i="3"/>
  <c r="Y103" i="3"/>
  <c r="X103" i="3"/>
  <c r="W103" i="3"/>
  <c r="V103" i="3"/>
  <c r="U103" i="3"/>
  <c r="T103" i="3"/>
  <c r="S103" i="3"/>
  <c r="O103" i="3"/>
  <c r="N103" i="3"/>
  <c r="M103" i="3"/>
  <c r="L103" i="3"/>
  <c r="K103" i="3"/>
  <c r="J103" i="3"/>
  <c r="I103" i="3"/>
  <c r="A103" i="3"/>
  <c r="AC102" i="3"/>
  <c r="AB102" i="3"/>
  <c r="AA102" i="3"/>
  <c r="Z102" i="3"/>
  <c r="Y102" i="3"/>
  <c r="X102" i="3"/>
  <c r="W102" i="3"/>
  <c r="V102" i="3"/>
  <c r="U102" i="3"/>
  <c r="T102" i="3"/>
  <c r="S102" i="3"/>
  <c r="O102" i="3"/>
  <c r="N102" i="3"/>
  <c r="M102" i="3"/>
  <c r="L102" i="3"/>
  <c r="K102" i="3"/>
  <c r="J102" i="3"/>
  <c r="I102" i="3"/>
  <c r="A102" i="3"/>
  <c r="AC101" i="3"/>
  <c r="AB101" i="3"/>
  <c r="AA101" i="3"/>
  <c r="Z101" i="3"/>
  <c r="Y101" i="3"/>
  <c r="X101" i="3"/>
  <c r="W101" i="3"/>
  <c r="V101" i="3"/>
  <c r="U101" i="3"/>
  <c r="T101" i="3"/>
  <c r="S101" i="3"/>
  <c r="O101" i="3"/>
  <c r="N101" i="3"/>
  <c r="M101" i="3"/>
  <c r="L101" i="3"/>
  <c r="K101" i="3"/>
  <c r="J101" i="3"/>
  <c r="I101" i="3"/>
  <c r="A101" i="3"/>
  <c r="AC100" i="3"/>
  <c r="AB100" i="3"/>
  <c r="AA100" i="3"/>
  <c r="Z100" i="3"/>
  <c r="Y100" i="3"/>
  <c r="X100" i="3"/>
  <c r="W100" i="3"/>
  <c r="V100" i="3"/>
  <c r="U100" i="3"/>
  <c r="T100" i="3"/>
  <c r="S100" i="3"/>
  <c r="O100" i="3"/>
  <c r="N100" i="3"/>
  <c r="M100" i="3"/>
  <c r="L100" i="3"/>
  <c r="K100" i="3"/>
  <c r="J100" i="3"/>
  <c r="I100" i="3"/>
  <c r="A100" i="3"/>
  <c r="AC99" i="3"/>
  <c r="AB99" i="3"/>
  <c r="AA99" i="3"/>
  <c r="Z99" i="3"/>
  <c r="Y99" i="3"/>
  <c r="X99" i="3"/>
  <c r="W99" i="3"/>
  <c r="V99" i="3"/>
  <c r="U99" i="3"/>
  <c r="T99" i="3"/>
  <c r="S99" i="3"/>
  <c r="O99" i="3"/>
  <c r="N99" i="3"/>
  <c r="M99" i="3"/>
  <c r="L99" i="3"/>
  <c r="K99" i="3"/>
  <c r="J99" i="3"/>
  <c r="I99" i="3"/>
  <c r="A99" i="3"/>
  <c r="AC98" i="3"/>
  <c r="AB98" i="3"/>
  <c r="AA98" i="3"/>
  <c r="Z98" i="3"/>
  <c r="Y98" i="3"/>
  <c r="X98" i="3"/>
  <c r="W98" i="3"/>
  <c r="V98" i="3"/>
  <c r="U98" i="3"/>
  <c r="T98" i="3"/>
  <c r="S98" i="3"/>
  <c r="O98" i="3"/>
  <c r="N98" i="3"/>
  <c r="M98" i="3"/>
  <c r="L98" i="3"/>
  <c r="K98" i="3"/>
  <c r="J98" i="3"/>
  <c r="I98" i="3"/>
  <c r="A98" i="3"/>
  <c r="AC97" i="3"/>
  <c r="AB97" i="3"/>
  <c r="AA97" i="3"/>
  <c r="Z97" i="3"/>
  <c r="Y97" i="3"/>
  <c r="X97" i="3"/>
  <c r="W97" i="3"/>
  <c r="V97" i="3"/>
  <c r="U97" i="3"/>
  <c r="T97" i="3"/>
  <c r="S97" i="3"/>
  <c r="O97" i="3"/>
  <c r="N97" i="3"/>
  <c r="M97" i="3"/>
  <c r="L97" i="3"/>
  <c r="K97" i="3"/>
  <c r="J97" i="3"/>
  <c r="I97" i="3"/>
  <c r="A97" i="3"/>
  <c r="AC96" i="3"/>
  <c r="AB96" i="3"/>
  <c r="AA96" i="3"/>
  <c r="Z96" i="3"/>
  <c r="Y96" i="3"/>
  <c r="X96" i="3"/>
  <c r="W96" i="3"/>
  <c r="V96" i="3"/>
  <c r="U96" i="3"/>
  <c r="T96" i="3"/>
  <c r="S96" i="3"/>
  <c r="O96" i="3"/>
  <c r="N96" i="3"/>
  <c r="M96" i="3"/>
  <c r="L96" i="3"/>
  <c r="K96" i="3"/>
  <c r="J96" i="3"/>
  <c r="I96" i="3"/>
  <c r="A96" i="3"/>
  <c r="AC95" i="3"/>
  <c r="AB95" i="3"/>
  <c r="AA95" i="3"/>
  <c r="Z95" i="3"/>
  <c r="Y95" i="3"/>
  <c r="X95" i="3"/>
  <c r="W95" i="3"/>
  <c r="V95" i="3"/>
  <c r="U95" i="3"/>
  <c r="T95" i="3"/>
  <c r="S95" i="3"/>
  <c r="O95" i="3"/>
  <c r="N95" i="3"/>
  <c r="M95" i="3"/>
  <c r="L95" i="3"/>
  <c r="K95" i="3"/>
  <c r="J95" i="3"/>
  <c r="I95" i="3"/>
  <c r="A95" i="3"/>
  <c r="AC94" i="3"/>
  <c r="AB94" i="3"/>
  <c r="AA94" i="3"/>
  <c r="Z94" i="3"/>
  <c r="Y94" i="3"/>
  <c r="X94" i="3"/>
  <c r="W94" i="3"/>
  <c r="V94" i="3"/>
  <c r="U94" i="3"/>
  <c r="T94" i="3"/>
  <c r="S94" i="3"/>
  <c r="O94" i="3"/>
  <c r="N94" i="3"/>
  <c r="M94" i="3"/>
  <c r="L94" i="3"/>
  <c r="K94" i="3"/>
  <c r="J94" i="3"/>
  <c r="I94" i="3"/>
  <c r="A94" i="3"/>
  <c r="AC93" i="3"/>
  <c r="AB93" i="3"/>
  <c r="AA93" i="3"/>
  <c r="Z93" i="3"/>
  <c r="Y93" i="3"/>
  <c r="X93" i="3"/>
  <c r="W93" i="3"/>
  <c r="V93" i="3"/>
  <c r="U93" i="3"/>
  <c r="T93" i="3"/>
  <c r="S93" i="3"/>
  <c r="O93" i="3"/>
  <c r="N93" i="3"/>
  <c r="M93" i="3"/>
  <c r="L93" i="3"/>
  <c r="K93" i="3"/>
  <c r="J93" i="3"/>
  <c r="I93" i="3"/>
  <c r="A93" i="3"/>
  <c r="AC92" i="3"/>
  <c r="AB92" i="3"/>
  <c r="AA92" i="3"/>
  <c r="Z92" i="3"/>
  <c r="Y92" i="3"/>
  <c r="X92" i="3"/>
  <c r="W92" i="3"/>
  <c r="V92" i="3"/>
  <c r="U92" i="3"/>
  <c r="T92" i="3"/>
  <c r="S92" i="3"/>
  <c r="O92" i="3"/>
  <c r="N92" i="3"/>
  <c r="M92" i="3"/>
  <c r="L92" i="3"/>
  <c r="K92" i="3"/>
  <c r="J92" i="3"/>
  <c r="I92" i="3"/>
  <c r="A92" i="3"/>
  <c r="AC91" i="3"/>
  <c r="AB91" i="3"/>
  <c r="AA91" i="3"/>
  <c r="Z91" i="3"/>
  <c r="Y91" i="3"/>
  <c r="X91" i="3"/>
  <c r="W91" i="3"/>
  <c r="V91" i="3"/>
  <c r="U91" i="3"/>
  <c r="T91" i="3"/>
  <c r="S91" i="3"/>
  <c r="O91" i="3"/>
  <c r="N91" i="3"/>
  <c r="M91" i="3"/>
  <c r="L91" i="3"/>
  <c r="K91" i="3"/>
  <c r="J91" i="3"/>
  <c r="I91" i="3"/>
  <c r="A91" i="3"/>
  <c r="AC90" i="3"/>
  <c r="AB90" i="3"/>
  <c r="AA90" i="3"/>
  <c r="Z90" i="3"/>
  <c r="Y90" i="3"/>
  <c r="X90" i="3"/>
  <c r="W90" i="3"/>
  <c r="V90" i="3"/>
  <c r="U90" i="3"/>
  <c r="T90" i="3"/>
  <c r="S90" i="3"/>
  <c r="O90" i="3"/>
  <c r="N90" i="3"/>
  <c r="M90" i="3"/>
  <c r="L90" i="3"/>
  <c r="K90" i="3"/>
  <c r="J90" i="3"/>
  <c r="I90" i="3"/>
  <c r="A90" i="3"/>
  <c r="AC89" i="3"/>
  <c r="AB89" i="3"/>
  <c r="AA89" i="3"/>
  <c r="Z89" i="3"/>
  <c r="Y89" i="3"/>
  <c r="X89" i="3"/>
  <c r="W89" i="3"/>
  <c r="V89" i="3"/>
  <c r="U89" i="3"/>
  <c r="T89" i="3"/>
  <c r="S89" i="3"/>
  <c r="O89" i="3"/>
  <c r="N89" i="3"/>
  <c r="M89" i="3"/>
  <c r="L89" i="3"/>
  <c r="K89" i="3"/>
  <c r="J89" i="3"/>
  <c r="I89" i="3"/>
  <c r="A89" i="3"/>
  <c r="AC88" i="3"/>
  <c r="AB88" i="3"/>
  <c r="AA88" i="3"/>
  <c r="Z88" i="3"/>
  <c r="Y88" i="3"/>
  <c r="X88" i="3"/>
  <c r="W88" i="3"/>
  <c r="V88" i="3"/>
  <c r="U88" i="3"/>
  <c r="T88" i="3"/>
  <c r="S88" i="3"/>
  <c r="O88" i="3"/>
  <c r="N88" i="3"/>
  <c r="M88" i="3"/>
  <c r="L88" i="3"/>
  <c r="K88" i="3"/>
  <c r="J88" i="3"/>
  <c r="I88" i="3"/>
  <c r="A88" i="3"/>
  <c r="AC87" i="3"/>
  <c r="AB87" i="3"/>
  <c r="AA87" i="3"/>
  <c r="Z87" i="3"/>
  <c r="Y87" i="3"/>
  <c r="X87" i="3"/>
  <c r="W87" i="3"/>
  <c r="V87" i="3"/>
  <c r="U87" i="3"/>
  <c r="T87" i="3"/>
  <c r="S87" i="3"/>
  <c r="O87" i="3"/>
  <c r="N87" i="3"/>
  <c r="M87" i="3"/>
  <c r="L87" i="3"/>
  <c r="K87" i="3"/>
  <c r="J87" i="3"/>
  <c r="I87" i="3"/>
  <c r="A87" i="3"/>
  <c r="AC86" i="3"/>
  <c r="AB86" i="3"/>
  <c r="AA86" i="3"/>
  <c r="Z86" i="3"/>
  <c r="Y86" i="3"/>
  <c r="X86" i="3"/>
  <c r="W86" i="3"/>
  <c r="V86" i="3"/>
  <c r="U86" i="3"/>
  <c r="T86" i="3"/>
  <c r="S86" i="3"/>
  <c r="O86" i="3"/>
  <c r="N86" i="3"/>
  <c r="M86" i="3"/>
  <c r="L86" i="3"/>
  <c r="K86" i="3"/>
  <c r="J86" i="3"/>
  <c r="I86" i="3"/>
  <c r="A86" i="3"/>
  <c r="AC85" i="3"/>
  <c r="AB85" i="3"/>
  <c r="AA85" i="3"/>
  <c r="Z85" i="3"/>
  <c r="Y85" i="3"/>
  <c r="X85" i="3"/>
  <c r="W85" i="3"/>
  <c r="V85" i="3"/>
  <c r="U85" i="3"/>
  <c r="T85" i="3"/>
  <c r="S85" i="3"/>
  <c r="O85" i="3"/>
  <c r="N85" i="3"/>
  <c r="M85" i="3"/>
  <c r="L85" i="3"/>
  <c r="K85" i="3"/>
  <c r="J85" i="3"/>
  <c r="I85" i="3"/>
  <c r="A85" i="3"/>
  <c r="AC84" i="3"/>
  <c r="AB84" i="3"/>
  <c r="AA84" i="3"/>
  <c r="Z84" i="3"/>
  <c r="Y84" i="3"/>
  <c r="X84" i="3"/>
  <c r="W84" i="3"/>
  <c r="V84" i="3"/>
  <c r="U84" i="3"/>
  <c r="T84" i="3"/>
  <c r="S84" i="3"/>
  <c r="O84" i="3"/>
  <c r="N84" i="3"/>
  <c r="M84" i="3"/>
  <c r="L84" i="3"/>
  <c r="K84" i="3"/>
  <c r="J84" i="3"/>
  <c r="I84" i="3"/>
  <c r="A84" i="3"/>
  <c r="AC83" i="3"/>
  <c r="AB83" i="3"/>
  <c r="AA83" i="3"/>
  <c r="Z83" i="3"/>
  <c r="Y83" i="3"/>
  <c r="X83" i="3"/>
  <c r="W83" i="3"/>
  <c r="V83" i="3"/>
  <c r="U83" i="3"/>
  <c r="T83" i="3"/>
  <c r="S83" i="3"/>
  <c r="O83" i="3"/>
  <c r="N83" i="3"/>
  <c r="M83" i="3"/>
  <c r="L83" i="3"/>
  <c r="K83" i="3"/>
  <c r="J83" i="3"/>
  <c r="I83" i="3"/>
  <c r="A83" i="3"/>
  <c r="AC82" i="3"/>
  <c r="AB82" i="3"/>
  <c r="AA82" i="3"/>
  <c r="Z82" i="3"/>
  <c r="Y82" i="3"/>
  <c r="X82" i="3"/>
  <c r="W82" i="3"/>
  <c r="V82" i="3"/>
  <c r="U82" i="3"/>
  <c r="T82" i="3"/>
  <c r="S82" i="3"/>
  <c r="O82" i="3"/>
  <c r="N82" i="3"/>
  <c r="M82" i="3"/>
  <c r="L82" i="3"/>
  <c r="K82" i="3"/>
  <c r="J82" i="3"/>
  <c r="I82" i="3"/>
  <c r="A82" i="3"/>
  <c r="AC81" i="3"/>
  <c r="AB81" i="3"/>
  <c r="AA81" i="3"/>
  <c r="Z81" i="3"/>
  <c r="Y81" i="3"/>
  <c r="X81" i="3"/>
  <c r="W81" i="3"/>
  <c r="V81" i="3"/>
  <c r="U81" i="3"/>
  <c r="T81" i="3"/>
  <c r="S81" i="3"/>
  <c r="O81" i="3"/>
  <c r="N81" i="3"/>
  <c r="M81" i="3"/>
  <c r="L81" i="3"/>
  <c r="K81" i="3"/>
  <c r="J81" i="3"/>
  <c r="I81" i="3"/>
  <c r="A81" i="3"/>
  <c r="AC80" i="3"/>
  <c r="AB80" i="3"/>
  <c r="AA80" i="3"/>
  <c r="Z80" i="3"/>
  <c r="Y80" i="3"/>
  <c r="X80" i="3"/>
  <c r="W80" i="3"/>
  <c r="V80" i="3"/>
  <c r="U80" i="3"/>
  <c r="T80" i="3"/>
  <c r="S80" i="3"/>
  <c r="O80" i="3"/>
  <c r="N80" i="3"/>
  <c r="M80" i="3"/>
  <c r="L80" i="3"/>
  <c r="K80" i="3"/>
  <c r="J80" i="3"/>
  <c r="I80" i="3"/>
  <c r="A80" i="3"/>
  <c r="AC79" i="3"/>
  <c r="AB79" i="3"/>
  <c r="AA79" i="3"/>
  <c r="Z79" i="3"/>
  <c r="Y79" i="3"/>
  <c r="X79" i="3"/>
  <c r="W79" i="3"/>
  <c r="V79" i="3"/>
  <c r="U79" i="3"/>
  <c r="T79" i="3"/>
  <c r="S79" i="3"/>
  <c r="O79" i="3"/>
  <c r="N79" i="3"/>
  <c r="M79" i="3"/>
  <c r="L79" i="3"/>
  <c r="K79" i="3"/>
  <c r="J79" i="3"/>
  <c r="I79" i="3"/>
  <c r="A79" i="3"/>
  <c r="AC78" i="3"/>
  <c r="AB78" i="3"/>
  <c r="AA78" i="3"/>
  <c r="Z78" i="3"/>
  <c r="Y78" i="3"/>
  <c r="X78" i="3"/>
  <c r="W78" i="3"/>
  <c r="V78" i="3"/>
  <c r="U78" i="3"/>
  <c r="T78" i="3"/>
  <c r="S78" i="3"/>
  <c r="O78" i="3"/>
  <c r="N78" i="3"/>
  <c r="M78" i="3"/>
  <c r="L78" i="3"/>
  <c r="K78" i="3"/>
  <c r="J78" i="3"/>
  <c r="I78" i="3"/>
  <c r="A78" i="3"/>
  <c r="AC77" i="3"/>
  <c r="AB77" i="3"/>
  <c r="AA77" i="3"/>
  <c r="Z77" i="3"/>
  <c r="Y77" i="3"/>
  <c r="X77" i="3"/>
  <c r="W77" i="3"/>
  <c r="V77" i="3"/>
  <c r="U77" i="3"/>
  <c r="T77" i="3"/>
  <c r="S77" i="3"/>
  <c r="O77" i="3"/>
  <c r="N77" i="3"/>
  <c r="M77" i="3"/>
  <c r="L77" i="3"/>
  <c r="K77" i="3"/>
  <c r="J77" i="3"/>
  <c r="I77" i="3"/>
  <c r="A77" i="3"/>
  <c r="AC76" i="3"/>
  <c r="AB76" i="3"/>
  <c r="AA76" i="3"/>
  <c r="Z76" i="3"/>
  <c r="Y76" i="3"/>
  <c r="X76" i="3"/>
  <c r="W76" i="3"/>
  <c r="V76" i="3"/>
  <c r="U76" i="3"/>
  <c r="T76" i="3"/>
  <c r="S76" i="3"/>
  <c r="O76" i="3"/>
  <c r="N76" i="3"/>
  <c r="M76" i="3"/>
  <c r="L76" i="3"/>
  <c r="K76" i="3"/>
  <c r="J76" i="3"/>
  <c r="I76" i="3"/>
  <c r="A76" i="3"/>
  <c r="AC75" i="3"/>
  <c r="AB75" i="3"/>
  <c r="AA75" i="3"/>
  <c r="Z75" i="3"/>
  <c r="Y75" i="3"/>
  <c r="X75" i="3"/>
  <c r="W75" i="3"/>
  <c r="V75" i="3"/>
  <c r="U75" i="3"/>
  <c r="T75" i="3"/>
  <c r="S75" i="3"/>
  <c r="O75" i="3"/>
  <c r="N75" i="3"/>
  <c r="M75" i="3"/>
  <c r="L75" i="3"/>
  <c r="K75" i="3"/>
  <c r="J75" i="3"/>
  <c r="I75" i="3"/>
  <c r="A75" i="3"/>
  <c r="AC74" i="3"/>
  <c r="AB74" i="3"/>
  <c r="AA74" i="3"/>
  <c r="Z74" i="3"/>
  <c r="Y74" i="3"/>
  <c r="X74" i="3"/>
  <c r="W74" i="3"/>
  <c r="V74" i="3"/>
  <c r="U74" i="3"/>
  <c r="T74" i="3"/>
  <c r="S74" i="3"/>
  <c r="O74" i="3"/>
  <c r="N74" i="3"/>
  <c r="M74" i="3"/>
  <c r="L74" i="3"/>
  <c r="K74" i="3"/>
  <c r="J74" i="3"/>
  <c r="I74" i="3"/>
  <c r="A74" i="3"/>
  <c r="AC73" i="3"/>
  <c r="AB73" i="3"/>
  <c r="AA73" i="3"/>
  <c r="Z73" i="3"/>
  <c r="Y73" i="3"/>
  <c r="X73" i="3"/>
  <c r="W73" i="3"/>
  <c r="V73" i="3"/>
  <c r="U73" i="3"/>
  <c r="T73" i="3"/>
  <c r="S73" i="3"/>
  <c r="O73" i="3"/>
  <c r="N73" i="3"/>
  <c r="M73" i="3"/>
  <c r="L73" i="3"/>
  <c r="K73" i="3"/>
  <c r="J73" i="3"/>
  <c r="I73" i="3"/>
  <c r="A73" i="3"/>
  <c r="AC72" i="3"/>
  <c r="AB72" i="3"/>
  <c r="AA72" i="3"/>
  <c r="Z72" i="3"/>
  <c r="Y72" i="3"/>
  <c r="X72" i="3"/>
  <c r="W72" i="3"/>
  <c r="V72" i="3"/>
  <c r="U72" i="3"/>
  <c r="T72" i="3"/>
  <c r="S72" i="3"/>
  <c r="O72" i="3"/>
  <c r="N72" i="3"/>
  <c r="M72" i="3"/>
  <c r="L72" i="3"/>
  <c r="K72" i="3"/>
  <c r="J72" i="3"/>
  <c r="I72" i="3"/>
  <c r="A72" i="3"/>
  <c r="AC71" i="3"/>
  <c r="AB71" i="3"/>
  <c r="AA71" i="3"/>
  <c r="Z71" i="3"/>
  <c r="Y71" i="3"/>
  <c r="X71" i="3"/>
  <c r="W71" i="3"/>
  <c r="V71" i="3"/>
  <c r="U71" i="3"/>
  <c r="T71" i="3"/>
  <c r="S71" i="3"/>
  <c r="O71" i="3"/>
  <c r="N71" i="3"/>
  <c r="M71" i="3"/>
  <c r="L71" i="3"/>
  <c r="K71" i="3"/>
  <c r="J71" i="3"/>
  <c r="I71" i="3"/>
  <c r="A71" i="3"/>
  <c r="AC70" i="3"/>
  <c r="AB70" i="3"/>
  <c r="AA70" i="3"/>
  <c r="Z70" i="3"/>
  <c r="Y70" i="3"/>
  <c r="X70" i="3"/>
  <c r="W70" i="3"/>
  <c r="V70" i="3"/>
  <c r="U70" i="3"/>
  <c r="T70" i="3"/>
  <c r="S70" i="3"/>
  <c r="O70" i="3"/>
  <c r="N70" i="3"/>
  <c r="M70" i="3"/>
  <c r="L70" i="3"/>
  <c r="K70" i="3"/>
  <c r="J70" i="3"/>
  <c r="I70" i="3"/>
  <c r="A70" i="3"/>
  <c r="AC69" i="3"/>
  <c r="AB69" i="3"/>
  <c r="AA69" i="3"/>
  <c r="Z69" i="3"/>
  <c r="Y69" i="3"/>
  <c r="X69" i="3"/>
  <c r="W69" i="3"/>
  <c r="V69" i="3"/>
  <c r="U69" i="3"/>
  <c r="T69" i="3"/>
  <c r="S69" i="3"/>
  <c r="O69" i="3"/>
  <c r="N69" i="3"/>
  <c r="M69" i="3"/>
  <c r="L69" i="3"/>
  <c r="K69" i="3"/>
  <c r="J69" i="3"/>
  <c r="I69" i="3"/>
  <c r="A69" i="3"/>
  <c r="AC68" i="3"/>
  <c r="AB68" i="3"/>
  <c r="AA68" i="3"/>
  <c r="Z68" i="3"/>
  <c r="Y68" i="3"/>
  <c r="X68" i="3"/>
  <c r="W68" i="3"/>
  <c r="V68" i="3"/>
  <c r="U68" i="3"/>
  <c r="T68" i="3"/>
  <c r="S68" i="3"/>
  <c r="O68" i="3"/>
  <c r="N68" i="3"/>
  <c r="M68" i="3"/>
  <c r="L68" i="3"/>
  <c r="K68" i="3"/>
  <c r="J68" i="3"/>
  <c r="I68" i="3"/>
  <c r="A68" i="3"/>
  <c r="AC67" i="3"/>
  <c r="AB67" i="3"/>
  <c r="AA67" i="3"/>
  <c r="Z67" i="3"/>
  <c r="Y67" i="3"/>
  <c r="X67" i="3"/>
  <c r="W67" i="3"/>
  <c r="V67" i="3"/>
  <c r="U67" i="3"/>
  <c r="T67" i="3"/>
  <c r="S67" i="3"/>
  <c r="O67" i="3"/>
  <c r="N67" i="3"/>
  <c r="M67" i="3"/>
  <c r="L67" i="3"/>
  <c r="K67" i="3"/>
  <c r="J67" i="3"/>
  <c r="I67" i="3"/>
  <c r="A67" i="3"/>
  <c r="AC66" i="3"/>
  <c r="AB66" i="3"/>
  <c r="AA66" i="3"/>
  <c r="Z66" i="3"/>
  <c r="Y66" i="3"/>
  <c r="X66" i="3"/>
  <c r="W66" i="3"/>
  <c r="V66" i="3"/>
  <c r="U66" i="3"/>
  <c r="T66" i="3"/>
  <c r="S66" i="3"/>
  <c r="O66" i="3"/>
  <c r="N66" i="3"/>
  <c r="M66" i="3"/>
  <c r="L66" i="3"/>
  <c r="K66" i="3"/>
  <c r="J66" i="3"/>
  <c r="I66" i="3"/>
  <c r="A66" i="3"/>
  <c r="AC65" i="3"/>
  <c r="AB65" i="3"/>
  <c r="AA65" i="3"/>
  <c r="Z65" i="3"/>
  <c r="Y65" i="3"/>
  <c r="X65" i="3"/>
  <c r="W65" i="3"/>
  <c r="V65" i="3"/>
  <c r="U65" i="3"/>
  <c r="T65" i="3"/>
  <c r="S65" i="3"/>
  <c r="O65" i="3"/>
  <c r="N65" i="3"/>
  <c r="M65" i="3"/>
  <c r="L65" i="3"/>
  <c r="K65" i="3"/>
  <c r="J65" i="3"/>
  <c r="I65" i="3"/>
  <c r="A65" i="3"/>
  <c r="AC64" i="3"/>
  <c r="AB64" i="3"/>
  <c r="AA64" i="3"/>
  <c r="Z64" i="3"/>
  <c r="Y64" i="3"/>
  <c r="X64" i="3"/>
  <c r="W64" i="3"/>
  <c r="V64" i="3"/>
  <c r="U64" i="3"/>
  <c r="T64" i="3"/>
  <c r="S64" i="3"/>
  <c r="O64" i="3"/>
  <c r="N64" i="3"/>
  <c r="M64" i="3"/>
  <c r="L64" i="3"/>
  <c r="K64" i="3"/>
  <c r="J64" i="3"/>
  <c r="I64" i="3"/>
  <c r="A64" i="3"/>
  <c r="AC63" i="3"/>
  <c r="AB63" i="3"/>
  <c r="AA63" i="3"/>
  <c r="Z63" i="3"/>
  <c r="Y63" i="3"/>
  <c r="X63" i="3"/>
  <c r="W63" i="3"/>
  <c r="V63" i="3"/>
  <c r="U63" i="3"/>
  <c r="T63" i="3"/>
  <c r="S63" i="3"/>
  <c r="O63" i="3"/>
  <c r="N63" i="3"/>
  <c r="M63" i="3"/>
  <c r="L63" i="3"/>
  <c r="K63" i="3"/>
  <c r="J63" i="3"/>
  <c r="I63" i="3"/>
  <c r="A63" i="3"/>
  <c r="AC62" i="3"/>
  <c r="AB62" i="3"/>
  <c r="AA62" i="3"/>
  <c r="Z62" i="3"/>
  <c r="Y62" i="3"/>
  <c r="X62" i="3"/>
  <c r="W62" i="3"/>
  <c r="V62" i="3"/>
  <c r="U62" i="3"/>
  <c r="T62" i="3"/>
  <c r="S62" i="3"/>
  <c r="O62" i="3"/>
  <c r="N62" i="3"/>
  <c r="M62" i="3"/>
  <c r="L62" i="3"/>
  <c r="K62" i="3"/>
  <c r="J62" i="3"/>
  <c r="I62" i="3"/>
  <c r="A62" i="3"/>
  <c r="AC61" i="3"/>
  <c r="AB61" i="3"/>
  <c r="AA61" i="3"/>
  <c r="Z61" i="3"/>
  <c r="Y61" i="3"/>
  <c r="X61" i="3"/>
  <c r="W61" i="3"/>
  <c r="V61" i="3"/>
  <c r="U61" i="3"/>
  <c r="T61" i="3"/>
  <c r="S61" i="3"/>
  <c r="O61" i="3"/>
  <c r="N61" i="3"/>
  <c r="M61" i="3"/>
  <c r="L61" i="3"/>
  <c r="K61" i="3"/>
  <c r="J61" i="3"/>
  <c r="I61" i="3"/>
  <c r="A61" i="3"/>
  <c r="AC60" i="3"/>
  <c r="AB60" i="3"/>
  <c r="AA60" i="3"/>
  <c r="Z60" i="3"/>
  <c r="Y60" i="3"/>
  <c r="X60" i="3"/>
  <c r="W60" i="3"/>
  <c r="V60" i="3"/>
  <c r="U60" i="3"/>
  <c r="T60" i="3"/>
  <c r="S60" i="3"/>
  <c r="O60" i="3"/>
  <c r="N60" i="3"/>
  <c r="M60" i="3"/>
  <c r="L60" i="3"/>
  <c r="K60" i="3"/>
  <c r="J60" i="3"/>
  <c r="I60" i="3"/>
  <c r="A60" i="3"/>
  <c r="AC59" i="3"/>
  <c r="AB59" i="3"/>
  <c r="AA59" i="3"/>
  <c r="Z59" i="3"/>
  <c r="Y59" i="3"/>
  <c r="X59" i="3"/>
  <c r="W59" i="3"/>
  <c r="V59" i="3"/>
  <c r="U59" i="3"/>
  <c r="T59" i="3"/>
  <c r="S59" i="3"/>
  <c r="O59" i="3"/>
  <c r="N59" i="3"/>
  <c r="M59" i="3"/>
  <c r="L59" i="3"/>
  <c r="K59" i="3"/>
  <c r="J59" i="3"/>
  <c r="I59" i="3"/>
  <c r="A59" i="3"/>
  <c r="AC58" i="3"/>
  <c r="AB58" i="3"/>
  <c r="AA58" i="3"/>
  <c r="Z58" i="3"/>
  <c r="Y58" i="3"/>
  <c r="X58" i="3"/>
  <c r="W58" i="3"/>
  <c r="V58" i="3"/>
  <c r="U58" i="3"/>
  <c r="T58" i="3"/>
  <c r="S58" i="3"/>
  <c r="O58" i="3"/>
  <c r="N58" i="3"/>
  <c r="M58" i="3"/>
  <c r="L58" i="3"/>
  <c r="K58" i="3"/>
  <c r="J58" i="3"/>
  <c r="I58" i="3"/>
  <c r="A58" i="3"/>
  <c r="AC57" i="3"/>
  <c r="AB57" i="3"/>
  <c r="AA57" i="3"/>
  <c r="Z57" i="3"/>
  <c r="Y57" i="3"/>
  <c r="X57" i="3"/>
  <c r="W57" i="3"/>
  <c r="V57" i="3"/>
  <c r="U57" i="3"/>
  <c r="T57" i="3"/>
  <c r="S57" i="3"/>
  <c r="O57" i="3"/>
  <c r="N57" i="3"/>
  <c r="M57" i="3"/>
  <c r="L57" i="3"/>
  <c r="K57" i="3"/>
  <c r="J57" i="3"/>
  <c r="I57" i="3"/>
  <c r="A57" i="3"/>
  <c r="AC56" i="3"/>
  <c r="AB56" i="3"/>
  <c r="AA56" i="3"/>
  <c r="Z56" i="3"/>
  <c r="Y56" i="3"/>
  <c r="X56" i="3"/>
  <c r="W56" i="3"/>
  <c r="V56" i="3"/>
  <c r="U56" i="3"/>
  <c r="T56" i="3"/>
  <c r="S56" i="3"/>
  <c r="O56" i="3"/>
  <c r="N56" i="3"/>
  <c r="M56" i="3"/>
  <c r="L56" i="3"/>
  <c r="K56" i="3"/>
  <c r="J56" i="3"/>
  <c r="I56" i="3"/>
  <c r="A56" i="3"/>
  <c r="AC55" i="3"/>
  <c r="AB55" i="3"/>
  <c r="AA55" i="3"/>
  <c r="Z55" i="3"/>
  <c r="Y55" i="3"/>
  <c r="X55" i="3"/>
  <c r="W55" i="3"/>
  <c r="V55" i="3"/>
  <c r="U55" i="3"/>
  <c r="T55" i="3"/>
  <c r="S55" i="3"/>
  <c r="O55" i="3"/>
  <c r="N55" i="3"/>
  <c r="M55" i="3"/>
  <c r="L55" i="3"/>
  <c r="K55" i="3"/>
  <c r="J55" i="3"/>
  <c r="I55" i="3"/>
  <c r="A55" i="3"/>
  <c r="AC54" i="3"/>
  <c r="AB54" i="3"/>
  <c r="AA54" i="3"/>
  <c r="Z54" i="3"/>
  <c r="Y54" i="3"/>
  <c r="X54" i="3"/>
  <c r="W54" i="3"/>
  <c r="V54" i="3"/>
  <c r="U54" i="3"/>
  <c r="T54" i="3"/>
  <c r="S54" i="3"/>
  <c r="O54" i="3"/>
  <c r="N54" i="3"/>
  <c r="M54" i="3"/>
  <c r="L54" i="3"/>
  <c r="K54" i="3"/>
  <c r="J54" i="3"/>
  <c r="I54" i="3"/>
  <c r="A54" i="3"/>
  <c r="AC53" i="3"/>
  <c r="AB53" i="3"/>
  <c r="AA53" i="3"/>
  <c r="Z53" i="3"/>
  <c r="Y53" i="3"/>
  <c r="X53" i="3"/>
  <c r="W53" i="3"/>
  <c r="V53" i="3"/>
  <c r="U53" i="3"/>
  <c r="T53" i="3"/>
  <c r="S53" i="3"/>
  <c r="O53" i="3"/>
  <c r="N53" i="3"/>
  <c r="M53" i="3"/>
  <c r="L53" i="3"/>
  <c r="K53" i="3"/>
  <c r="J53" i="3"/>
  <c r="I53" i="3"/>
  <c r="A53" i="3"/>
  <c r="AC52" i="3"/>
  <c r="AB52" i="3"/>
  <c r="AA52" i="3"/>
  <c r="Z52" i="3"/>
  <c r="Y52" i="3"/>
  <c r="X52" i="3"/>
  <c r="W52" i="3"/>
  <c r="V52" i="3"/>
  <c r="U52" i="3"/>
  <c r="T52" i="3"/>
  <c r="S52" i="3"/>
  <c r="O52" i="3"/>
  <c r="N52" i="3"/>
  <c r="M52" i="3"/>
  <c r="L52" i="3"/>
  <c r="K52" i="3"/>
  <c r="J52" i="3"/>
  <c r="I52" i="3"/>
  <c r="A52" i="3"/>
  <c r="AC51" i="3"/>
  <c r="AB51" i="3"/>
  <c r="AA51" i="3"/>
  <c r="Z51" i="3"/>
  <c r="Y51" i="3"/>
  <c r="X51" i="3"/>
  <c r="W51" i="3"/>
  <c r="V51" i="3"/>
  <c r="U51" i="3"/>
  <c r="T51" i="3"/>
  <c r="S51" i="3"/>
  <c r="O51" i="3"/>
  <c r="N51" i="3"/>
  <c r="M51" i="3"/>
  <c r="L51" i="3"/>
  <c r="K51" i="3"/>
  <c r="J51" i="3"/>
  <c r="I51" i="3"/>
  <c r="A51" i="3"/>
  <c r="AC50" i="3"/>
  <c r="AB50" i="3"/>
  <c r="AA50" i="3"/>
  <c r="Z50" i="3"/>
  <c r="Y50" i="3"/>
  <c r="X50" i="3"/>
  <c r="W50" i="3"/>
  <c r="V50" i="3"/>
  <c r="U50" i="3"/>
  <c r="T50" i="3"/>
  <c r="S50" i="3"/>
  <c r="O50" i="3"/>
  <c r="N50" i="3"/>
  <c r="M50" i="3"/>
  <c r="L50" i="3"/>
  <c r="K50" i="3"/>
  <c r="J50" i="3"/>
  <c r="I50" i="3"/>
  <c r="A50" i="3"/>
  <c r="AC49" i="3"/>
  <c r="AB49" i="3"/>
  <c r="AA49" i="3"/>
  <c r="Z49" i="3"/>
  <c r="Y49" i="3"/>
  <c r="X49" i="3"/>
  <c r="W49" i="3"/>
  <c r="V49" i="3"/>
  <c r="U49" i="3"/>
  <c r="T49" i="3"/>
  <c r="S49" i="3"/>
  <c r="O49" i="3"/>
  <c r="N49" i="3"/>
  <c r="M49" i="3"/>
  <c r="L49" i="3"/>
  <c r="K49" i="3"/>
  <c r="J49" i="3"/>
  <c r="I49" i="3"/>
  <c r="A49" i="3"/>
  <c r="AC48" i="3"/>
  <c r="AB48" i="3"/>
  <c r="AA48" i="3"/>
  <c r="Z48" i="3"/>
  <c r="Y48" i="3"/>
  <c r="X48" i="3"/>
  <c r="W48" i="3"/>
  <c r="V48" i="3"/>
  <c r="U48" i="3"/>
  <c r="T48" i="3"/>
  <c r="S48" i="3"/>
  <c r="O48" i="3"/>
  <c r="N48" i="3"/>
  <c r="M48" i="3"/>
  <c r="L48" i="3"/>
  <c r="K48" i="3"/>
  <c r="J48" i="3"/>
  <c r="I48" i="3"/>
  <c r="A48" i="3"/>
  <c r="AC47" i="3"/>
  <c r="AB47" i="3"/>
  <c r="AA47" i="3"/>
  <c r="Z47" i="3"/>
  <c r="Y47" i="3"/>
  <c r="X47" i="3"/>
  <c r="W47" i="3"/>
  <c r="V47" i="3"/>
  <c r="U47" i="3"/>
  <c r="T47" i="3"/>
  <c r="S47" i="3"/>
  <c r="O47" i="3"/>
  <c r="N47" i="3"/>
  <c r="M47" i="3"/>
  <c r="L47" i="3"/>
  <c r="K47" i="3"/>
  <c r="J47" i="3"/>
  <c r="I47" i="3"/>
  <c r="A47" i="3"/>
  <c r="AC46" i="3"/>
  <c r="AB46" i="3"/>
  <c r="AA46" i="3"/>
  <c r="Z46" i="3"/>
  <c r="Y46" i="3"/>
  <c r="X46" i="3"/>
  <c r="W46" i="3"/>
  <c r="V46" i="3"/>
  <c r="U46" i="3"/>
  <c r="T46" i="3"/>
  <c r="S46" i="3"/>
  <c r="O46" i="3"/>
  <c r="N46" i="3"/>
  <c r="M46" i="3"/>
  <c r="L46" i="3"/>
  <c r="K46" i="3"/>
  <c r="J46" i="3"/>
  <c r="I46" i="3"/>
  <c r="A46" i="3"/>
  <c r="AC45" i="3"/>
  <c r="AB45" i="3"/>
  <c r="AA45" i="3"/>
  <c r="Z45" i="3"/>
  <c r="Y45" i="3"/>
  <c r="X45" i="3"/>
  <c r="W45" i="3"/>
  <c r="V45" i="3"/>
  <c r="U45" i="3"/>
  <c r="T45" i="3"/>
  <c r="S45" i="3"/>
  <c r="O45" i="3"/>
  <c r="N45" i="3"/>
  <c r="M45" i="3"/>
  <c r="L45" i="3"/>
  <c r="K45" i="3"/>
  <c r="J45" i="3"/>
  <c r="I45" i="3"/>
  <c r="A45" i="3"/>
  <c r="AC44" i="3"/>
  <c r="AB44" i="3"/>
  <c r="AA44" i="3"/>
  <c r="Z44" i="3"/>
  <c r="Y44" i="3"/>
  <c r="X44" i="3"/>
  <c r="W44" i="3"/>
  <c r="V44" i="3"/>
  <c r="U44" i="3"/>
  <c r="T44" i="3"/>
  <c r="S44" i="3"/>
  <c r="O44" i="3"/>
  <c r="N44" i="3"/>
  <c r="M44" i="3"/>
  <c r="L44" i="3"/>
  <c r="K44" i="3"/>
  <c r="J44" i="3"/>
  <c r="I44" i="3"/>
  <c r="A44" i="3"/>
  <c r="AC43" i="3"/>
  <c r="AB43" i="3"/>
  <c r="AA43" i="3"/>
  <c r="Z43" i="3"/>
  <c r="Y43" i="3"/>
  <c r="X43" i="3"/>
  <c r="W43" i="3"/>
  <c r="V43" i="3"/>
  <c r="U43" i="3"/>
  <c r="T43" i="3"/>
  <c r="S43" i="3"/>
  <c r="O43" i="3"/>
  <c r="N43" i="3"/>
  <c r="M43" i="3"/>
  <c r="L43" i="3"/>
  <c r="K43" i="3"/>
  <c r="J43" i="3"/>
  <c r="I43" i="3"/>
  <c r="A43" i="3"/>
  <c r="AC42" i="3"/>
  <c r="AB42" i="3"/>
  <c r="AA42" i="3"/>
  <c r="Z42" i="3"/>
  <c r="Y42" i="3"/>
  <c r="X42" i="3"/>
  <c r="W42" i="3"/>
  <c r="V42" i="3"/>
  <c r="U42" i="3"/>
  <c r="T42" i="3"/>
  <c r="S42" i="3"/>
  <c r="O42" i="3"/>
  <c r="N42" i="3"/>
  <c r="M42" i="3"/>
  <c r="L42" i="3"/>
  <c r="K42" i="3"/>
  <c r="J42" i="3"/>
  <c r="I42" i="3"/>
  <c r="A42" i="3"/>
  <c r="AC41" i="3"/>
  <c r="AB41" i="3"/>
  <c r="AA41" i="3"/>
  <c r="Z41" i="3"/>
  <c r="Y41" i="3"/>
  <c r="X41" i="3"/>
  <c r="W41" i="3"/>
  <c r="V41" i="3"/>
  <c r="U41" i="3"/>
  <c r="T41" i="3"/>
  <c r="S41" i="3"/>
  <c r="O41" i="3"/>
  <c r="N41" i="3"/>
  <c r="M41" i="3"/>
  <c r="L41" i="3"/>
  <c r="K41" i="3"/>
  <c r="J41" i="3"/>
  <c r="I41" i="3"/>
  <c r="A41" i="3"/>
  <c r="AC40" i="3"/>
  <c r="AB40" i="3"/>
  <c r="AA40" i="3"/>
  <c r="Z40" i="3"/>
  <c r="Y40" i="3"/>
  <c r="X40" i="3"/>
  <c r="W40" i="3"/>
  <c r="V40" i="3"/>
  <c r="U40" i="3"/>
  <c r="T40" i="3"/>
  <c r="S40" i="3"/>
  <c r="O40" i="3"/>
  <c r="N40" i="3"/>
  <c r="M40" i="3"/>
  <c r="L40" i="3"/>
  <c r="K40" i="3"/>
  <c r="J40" i="3"/>
  <c r="I40" i="3"/>
  <c r="A40" i="3"/>
  <c r="AC39" i="3"/>
  <c r="AB39" i="3"/>
  <c r="AA39" i="3"/>
  <c r="Z39" i="3"/>
  <c r="Y39" i="3"/>
  <c r="X39" i="3"/>
  <c r="W39" i="3"/>
  <c r="V39" i="3"/>
  <c r="U39" i="3"/>
  <c r="T39" i="3"/>
  <c r="S39" i="3"/>
  <c r="O39" i="3"/>
  <c r="N39" i="3"/>
  <c r="M39" i="3"/>
  <c r="L39" i="3"/>
  <c r="K39" i="3"/>
  <c r="J39" i="3"/>
  <c r="I39" i="3"/>
  <c r="A39" i="3"/>
  <c r="AC38" i="3"/>
  <c r="AB38" i="3"/>
  <c r="AA38" i="3"/>
  <c r="Z38" i="3"/>
  <c r="Y38" i="3"/>
  <c r="X38" i="3"/>
  <c r="W38" i="3"/>
  <c r="V38" i="3"/>
  <c r="U38" i="3"/>
  <c r="T38" i="3"/>
  <c r="S38" i="3"/>
  <c r="O38" i="3"/>
  <c r="N38" i="3"/>
  <c r="M38" i="3"/>
  <c r="L38" i="3"/>
  <c r="K38" i="3"/>
  <c r="J38" i="3"/>
  <c r="I38" i="3"/>
  <c r="A38" i="3"/>
  <c r="AC37" i="3"/>
  <c r="AB37" i="3"/>
  <c r="AA37" i="3"/>
  <c r="Z37" i="3"/>
  <c r="Y37" i="3"/>
  <c r="X37" i="3"/>
  <c r="W37" i="3"/>
  <c r="V37" i="3"/>
  <c r="U37" i="3"/>
  <c r="T37" i="3"/>
  <c r="S37" i="3"/>
  <c r="O37" i="3"/>
  <c r="N37" i="3"/>
  <c r="M37" i="3"/>
  <c r="L37" i="3"/>
  <c r="K37" i="3"/>
  <c r="J37" i="3"/>
  <c r="I37" i="3"/>
  <c r="A37" i="3"/>
  <c r="AC36" i="3"/>
  <c r="AB36" i="3"/>
  <c r="AA36" i="3"/>
  <c r="Z36" i="3"/>
  <c r="Y36" i="3"/>
  <c r="X36" i="3"/>
  <c r="W36" i="3"/>
  <c r="V36" i="3"/>
  <c r="U36" i="3"/>
  <c r="T36" i="3"/>
  <c r="S36" i="3"/>
  <c r="O36" i="3"/>
  <c r="N36" i="3"/>
  <c r="M36" i="3"/>
  <c r="L36" i="3"/>
  <c r="K36" i="3"/>
  <c r="J36" i="3"/>
  <c r="I36" i="3"/>
  <c r="A36" i="3"/>
  <c r="AC35" i="3"/>
  <c r="AB35" i="3"/>
  <c r="AA35" i="3"/>
  <c r="Z35" i="3"/>
  <c r="Y35" i="3"/>
  <c r="X35" i="3"/>
  <c r="W35" i="3"/>
  <c r="V35" i="3"/>
  <c r="U35" i="3"/>
  <c r="T35" i="3"/>
  <c r="S35" i="3"/>
  <c r="O35" i="3"/>
  <c r="N35" i="3"/>
  <c r="M35" i="3"/>
  <c r="L35" i="3"/>
  <c r="K35" i="3"/>
  <c r="J35" i="3"/>
  <c r="I35" i="3"/>
  <c r="A35" i="3"/>
  <c r="AC34" i="3"/>
  <c r="AB34" i="3"/>
  <c r="AA34" i="3"/>
  <c r="Z34" i="3"/>
  <c r="Y34" i="3"/>
  <c r="X34" i="3"/>
  <c r="W34" i="3"/>
  <c r="V34" i="3"/>
  <c r="U34" i="3"/>
  <c r="T34" i="3"/>
  <c r="S34" i="3"/>
  <c r="O34" i="3"/>
  <c r="N34" i="3"/>
  <c r="M34" i="3"/>
  <c r="L34" i="3"/>
  <c r="K34" i="3"/>
  <c r="J34" i="3"/>
  <c r="I34" i="3"/>
  <c r="A34" i="3"/>
  <c r="AC33" i="3"/>
  <c r="AB33" i="3"/>
  <c r="AA33" i="3"/>
  <c r="Z33" i="3"/>
  <c r="Y33" i="3"/>
  <c r="X33" i="3"/>
  <c r="W33" i="3"/>
  <c r="V33" i="3"/>
  <c r="U33" i="3"/>
  <c r="T33" i="3"/>
  <c r="S33" i="3"/>
  <c r="O33" i="3"/>
  <c r="N33" i="3"/>
  <c r="M33" i="3"/>
  <c r="L33" i="3"/>
  <c r="K33" i="3"/>
  <c r="J33" i="3"/>
  <c r="I33" i="3"/>
  <c r="A33" i="3"/>
  <c r="AC32" i="3"/>
  <c r="AB32" i="3"/>
  <c r="AA32" i="3"/>
  <c r="Z32" i="3"/>
  <c r="Y32" i="3"/>
  <c r="X32" i="3"/>
  <c r="W32" i="3"/>
  <c r="V32" i="3"/>
  <c r="U32" i="3"/>
  <c r="T32" i="3"/>
  <c r="S32" i="3"/>
  <c r="O32" i="3"/>
  <c r="N32" i="3"/>
  <c r="M32" i="3"/>
  <c r="L32" i="3"/>
  <c r="K32" i="3"/>
  <c r="J32" i="3"/>
  <c r="I32" i="3"/>
  <c r="A32" i="3"/>
  <c r="AC31" i="3"/>
  <c r="AB31" i="3"/>
  <c r="AA31" i="3"/>
  <c r="Z31" i="3"/>
  <c r="Y31" i="3"/>
  <c r="X31" i="3"/>
  <c r="W31" i="3"/>
  <c r="V31" i="3"/>
  <c r="U31" i="3"/>
  <c r="T31" i="3"/>
  <c r="S31" i="3"/>
  <c r="O31" i="3"/>
  <c r="N31" i="3"/>
  <c r="M31" i="3"/>
  <c r="L31" i="3"/>
  <c r="K31" i="3"/>
  <c r="J31" i="3"/>
  <c r="I31" i="3"/>
  <c r="A31" i="3"/>
  <c r="AC30" i="3"/>
  <c r="AB30" i="3"/>
  <c r="AA30" i="3"/>
  <c r="Z30" i="3"/>
  <c r="Y30" i="3"/>
  <c r="X30" i="3"/>
  <c r="W30" i="3"/>
  <c r="V30" i="3"/>
  <c r="U30" i="3"/>
  <c r="T30" i="3"/>
  <c r="S30" i="3"/>
  <c r="O30" i="3"/>
  <c r="N30" i="3"/>
  <c r="M30" i="3"/>
  <c r="L30" i="3"/>
  <c r="K30" i="3"/>
  <c r="J30" i="3"/>
  <c r="I30" i="3"/>
  <c r="A30" i="3"/>
  <c r="AC29" i="3"/>
  <c r="AB29" i="3"/>
  <c r="AA29" i="3"/>
  <c r="Z29" i="3"/>
  <c r="Y29" i="3"/>
  <c r="X29" i="3"/>
  <c r="W29" i="3"/>
  <c r="V29" i="3"/>
  <c r="U29" i="3"/>
  <c r="T29" i="3"/>
  <c r="S29" i="3"/>
  <c r="O29" i="3"/>
  <c r="N29" i="3"/>
  <c r="M29" i="3"/>
  <c r="L29" i="3"/>
  <c r="K29" i="3"/>
  <c r="J29" i="3"/>
  <c r="I29" i="3"/>
  <c r="A29" i="3"/>
  <c r="AC28" i="3"/>
  <c r="AB28" i="3"/>
  <c r="AA28" i="3"/>
  <c r="Z28" i="3"/>
  <c r="Y28" i="3"/>
  <c r="X28" i="3"/>
  <c r="W28" i="3"/>
  <c r="V28" i="3"/>
  <c r="U28" i="3"/>
  <c r="T28" i="3"/>
  <c r="S28" i="3"/>
  <c r="O28" i="3"/>
  <c r="N28" i="3"/>
  <c r="M28" i="3"/>
  <c r="L28" i="3"/>
  <c r="K28" i="3"/>
  <c r="J28" i="3"/>
  <c r="I28" i="3"/>
  <c r="A28" i="3"/>
  <c r="AC27" i="3"/>
  <c r="AB27" i="3"/>
  <c r="AA27" i="3"/>
  <c r="Z27" i="3"/>
  <c r="Y27" i="3"/>
  <c r="X27" i="3"/>
  <c r="W27" i="3"/>
  <c r="V27" i="3"/>
  <c r="U27" i="3"/>
  <c r="T27" i="3"/>
  <c r="S27" i="3"/>
  <c r="O27" i="3"/>
  <c r="N27" i="3"/>
  <c r="M27" i="3"/>
  <c r="L27" i="3"/>
  <c r="K27" i="3"/>
  <c r="J27" i="3"/>
  <c r="I27" i="3"/>
  <c r="A27" i="3"/>
  <c r="AC26" i="3"/>
  <c r="AB26" i="3"/>
  <c r="AA26" i="3"/>
  <c r="Z26" i="3"/>
  <c r="Y26" i="3"/>
  <c r="X26" i="3"/>
  <c r="W26" i="3"/>
  <c r="V26" i="3"/>
  <c r="U26" i="3"/>
  <c r="T26" i="3"/>
  <c r="S26" i="3"/>
  <c r="O26" i="3"/>
  <c r="N26" i="3"/>
  <c r="M26" i="3"/>
  <c r="L26" i="3"/>
  <c r="K26" i="3"/>
  <c r="J26" i="3"/>
  <c r="I26" i="3"/>
  <c r="A26" i="3"/>
  <c r="AC25" i="3"/>
  <c r="AB25" i="3"/>
  <c r="AA25" i="3"/>
  <c r="Z25" i="3"/>
  <c r="Y25" i="3"/>
  <c r="X25" i="3"/>
  <c r="W25" i="3"/>
  <c r="V25" i="3"/>
  <c r="U25" i="3"/>
  <c r="T25" i="3"/>
  <c r="S25" i="3"/>
  <c r="O25" i="3"/>
  <c r="N25" i="3"/>
  <c r="M25" i="3"/>
  <c r="L25" i="3"/>
  <c r="K25" i="3"/>
  <c r="J25" i="3"/>
  <c r="I25" i="3"/>
  <c r="A25" i="3"/>
  <c r="AC24" i="3"/>
  <c r="AB24" i="3"/>
  <c r="AA24" i="3"/>
  <c r="Z24" i="3"/>
  <c r="Y24" i="3"/>
  <c r="X24" i="3"/>
  <c r="W24" i="3"/>
  <c r="V24" i="3"/>
  <c r="U24" i="3"/>
  <c r="T24" i="3"/>
  <c r="S24" i="3"/>
  <c r="O24" i="3"/>
  <c r="N24" i="3"/>
  <c r="M24" i="3"/>
  <c r="L24" i="3"/>
  <c r="K24" i="3"/>
  <c r="J24" i="3"/>
  <c r="I24" i="3"/>
  <c r="A24" i="3"/>
  <c r="AC23" i="3"/>
  <c r="AB23" i="3"/>
  <c r="AA23" i="3"/>
  <c r="Z23" i="3"/>
  <c r="Y23" i="3"/>
  <c r="X23" i="3"/>
  <c r="W23" i="3"/>
  <c r="V23" i="3"/>
  <c r="U23" i="3"/>
  <c r="T23" i="3"/>
  <c r="S23" i="3"/>
  <c r="O23" i="3"/>
  <c r="N23" i="3"/>
  <c r="M23" i="3"/>
  <c r="L23" i="3"/>
  <c r="K23" i="3"/>
  <c r="J23" i="3"/>
  <c r="I23" i="3"/>
  <c r="A23" i="3"/>
  <c r="AC22" i="3"/>
  <c r="AB22" i="3"/>
  <c r="AA22" i="3"/>
  <c r="Z22" i="3"/>
  <c r="Y22" i="3"/>
  <c r="X22" i="3"/>
  <c r="W22" i="3"/>
  <c r="V22" i="3"/>
  <c r="U22" i="3"/>
  <c r="T22" i="3"/>
  <c r="S22" i="3"/>
  <c r="O22" i="3"/>
  <c r="N22" i="3"/>
  <c r="M22" i="3"/>
  <c r="L22" i="3"/>
  <c r="K22" i="3"/>
  <c r="J22" i="3"/>
  <c r="I22" i="3"/>
  <c r="A22" i="3"/>
  <c r="AC21" i="3"/>
  <c r="AB21" i="3"/>
  <c r="AA21" i="3"/>
  <c r="Z21" i="3"/>
  <c r="Y21" i="3"/>
  <c r="X21" i="3"/>
  <c r="W21" i="3"/>
  <c r="V21" i="3"/>
  <c r="U21" i="3"/>
  <c r="T21" i="3"/>
  <c r="S21" i="3"/>
  <c r="O21" i="3"/>
  <c r="N21" i="3"/>
  <c r="M21" i="3"/>
  <c r="L21" i="3"/>
  <c r="K21" i="3"/>
  <c r="J21" i="3"/>
  <c r="I21" i="3"/>
  <c r="A21" i="3"/>
  <c r="AC20" i="3"/>
  <c r="AB20" i="3"/>
  <c r="AA20" i="3"/>
  <c r="Z20" i="3"/>
  <c r="Y20" i="3"/>
  <c r="X20" i="3"/>
  <c r="W20" i="3"/>
  <c r="V20" i="3"/>
  <c r="U20" i="3"/>
  <c r="T20" i="3"/>
  <c r="S20" i="3"/>
  <c r="O20" i="3"/>
  <c r="N20" i="3"/>
  <c r="M20" i="3"/>
  <c r="L20" i="3"/>
  <c r="K20" i="3"/>
  <c r="J20" i="3"/>
  <c r="I20" i="3"/>
  <c r="A20" i="3"/>
  <c r="AC19" i="3"/>
  <c r="AB19" i="3"/>
  <c r="AA19" i="3"/>
  <c r="Z19" i="3"/>
  <c r="Y19" i="3"/>
  <c r="X19" i="3"/>
  <c r="W19" i="3"/>
  <c r="V19" i="3"/>
  <c r="U19" i="3"/>
  <c r="T19" i="3"/>
  <c r="S19" i="3"/>
  <c r="O19" i="3"/>
  <c r="N19" i="3"/>
  <c r="M19" i="3"/>
  <c r="L19" i="3"/>
  <c r="K19" i="3"/>
  <c r="J19" i="3"/>
  <c r="I19" i="3"/>
  <c r="A19" i="3"/>
  <c r="AC18" i="3"/>
  <c r="AB18" i="3"/>
  <c r="AA18" i="3"/>
  <c r="Z18" i="3"/>
  <c r="Y18" i="3"/>
  <c r="X18" i="3"/>
  <c r="W18" i="3"/>
  <c r="V18" i="3"/>
  <c r="U18" i="3"/>
  <c r="T18" i="3"/>
  <c r="S18" i="3"/>
  <c r="O18" i="3"/>
  <c r="N18" i="3"/>
  <c r="M18" i="3"/>
  <c r="L18" i="3"/>
  <c r="K18" i="3"/>
  <c r="J18" i="3"/>
  <c r="I18" i="3"/>
  <c r="A18" i="3"/>
  <c r="AC17" i="3"/>
  <c r="AB17" i="3"/>
  <c r="AA17" i="3"/>
  <c r="Z17" i="3"/>
  <c r="Y17" i="3"/>
  <c r="X17" i="3"/>
  <c r="W17" i="3"/>
  <c r="V17" i="3"/>
  <c r="U17" i="3"/>
  <c r="T17" i="3"/>
  <c r="S17" i="3"/>
  <c r="O17" i="3"/>
  <c r="N17" i="3"/>
  <c r="M17" i="3"/>
  <c r="L17" i="3"/>
  <c r="K17" i="3"/>
  <c r="J17" i="3"/>
  <c r="I17" i="3"/>
  <c r="A17" i="3"/>
  <c r="AC16" i="3"/>
  <c r="AB16" i="3"/>
  <c r="AA16" i="3"/>
  <c r="Z16" i="3"/>
  <c r="Y16" i="3"/>
  <c r="X16" i="3"/>
  <c r="W16" i="3"/>
  <c r="V16" i="3"/>
  <c r="U16" i="3"/>
  <c r="T16" i="3"/>
  <c r="S16" i="3"/>
  <c r="O16" i="3"/>
  <c r="N16" i="3"/>
  <c r="M16" i="3"/>
  <c r="L16" i="3"/>
  <c r="K16" i="3"/>
  <c r="J16" i="3"/>
  <c r="I16" i="3"/>
  <c r="A16" i="3"/>
  <c r="AC15" i="3"/>
  <c r="AB15" i="3"/>
  <c r="AA15" i="3"/>
  <c r="Z15" i="3"/>
  <c r="Y15" i="3"/>
  <c r="X15" i="3"/>
  <c r="W15" i="3"/>
  <c r="V15" i="3"/>
  <c r="U15" i="3"/>
  <c r="T15" i="3"/>
  <c r="S15" i="3"/>
  <c r="O15" i="3"/>
  <c r="N15" i="3"/>
  <c r="M15" i="3"/>
  <c r="L15" i="3"/>
  <c r="K15" i="3"/>
  <c r="J15" i="3"/>
  <c r="I15" i="3"/>
  <c r="A15" i="3"/>
  <c r="AC14" i="3"/>
  <c r="AB14" i="3"/>
  <c r="AA14" i="3"/>
  <c r="Z14" i="3"/>
  <c r="Y14" i="3"/>
  <c r="X14" i="3"/>
  <c r="W14" i="3"/>
  <c r="V14" i="3"/>
  <c r="U14" i="3"/>
  <c r="T14" i="3"/>
  <c r="S14" i="3"/>
  <c r="O14" i="3"/>
  <c r="N14" i="3"/>
  <c r="M14" i="3"/>
  <c r="L14" i="3"/>
  <c r="K14" i="3"/>
  <c r="J14" i="3"/>
  <c r="I14" i="3"/>
  <c r="A14" i="3"/>
  <c r="AC13" i="3"/>
  <c r="AB13" i="3"/>
  <c r="AA13" i="3"/>
  <c r="Z13" i="3"/>
  <c r="Y13" i="3"/>
  <c r="X13" i="3"/>
  <c r="W13" i="3"/>
  <c r="V13" i="3"/>
  <c r="U13" i="3"/>
  <c r="T13" i="3"/>
  <c r="S13" i="3"/>
  <c r="O13" i="3"/>
  <c r="N13" i="3"/>
  <c r="M13" i="3"/>
  <c r="L13" i="3"/>
  <c r="K13" i="3"/>
  <c r="J13" i="3"/>
  <c r="I13" i="3"/>
  <c r="A13" i="3"/>
  <c r="AC12" i="3"/>
  <c r="AB12" i="3"/>
  <c r="AA12" i="3"/>
  <c r="Z12" i="3"/>
  <c r="Y12" i="3"/>
  <c r="X12" i="3"/>
  <c r="W12" i="3"/>
  <c r="V12" i="3"/>
  <c r="U12" i="3"/>
  <c r="T12" i="3"/>
  <c r="S12" i="3"/>
  <c r="O12" i="3"/>
  <c r="N12" i="3"/>
  <c r="M12" i="3"/>
  <c r="L12" i="3"/>
  <c r="K12" i="3"/>
  <c r="J12" i="3"/>
  <c r="I12" i="3"/>
  <c r="A12" i="3"/>
  <c r="AC11" i="3"/>
  <c r="AB11" i="3"/>
  <c r="AA11" i="3"/>
  <c r="Z11" i="3"/>
  <c r="Y11" i="3"/>
  <c r="X11" i="3"/>
  <c r="W11" i="3"/>
  <c r="V11" i="3"/>
  <c r="U11" i="3"/>
  <c r="T11" i="3"/>
  <c r="S11" i="3"/>
  <c r="O11" i="3"/>
  <c r="N11" i="3"/>
  <c r="M11" i="3"/>
  <c r="L11" i="3"/>
  <c r="K11" i="3"/>
  <c r="J11" i="3"/>
  <c r="I11" i="3"/>
  <c r="A11" i="3"/>
  <c r="AC10" i="3"/>
  <c r="AB10" i="3"/>
  <c r="AA10" i="3"/>
  <c r="Z10" i="3"/>
  <c r="Y10" i="3"/>
  <c r="X10" i="3"/>
  <c r="W10" i="3"/>
  <c r="V10" i="3"/>
  <c r="U10" i="3"/>
  <c r="T10" i="3"/>
  <c r="S10" i="3"/>
  <c r="O10" i="3"/>
  <c r="N10" i="3"/>
  <c r="M10" i="3"/>
  <c r="L10" i="3"/>
  <c r="K10" i="3"/>
  <c r="J10" i="3"/>
  <c r="I10" i="3"/>
  <c r="A10" i="3"/>
  <c r="AC9" i="3"/>
  <c r="AB9" i="3"/>
  <c r="AA9" i="3"/>
  <c r="Z9" i="3"/>
  <c r="Y9" i="3"/>
  <c r="X9" i="3"/>
  <c r="W9" i="3"/>
  <c r="V9" i="3"/>
  <c r="U9" i="3"/>
  <c r="T9" i="3"/>
  <c r="S9" i="3"/>
  <c r="O9" i="3"/>
  <c r="N9" i="3"/>
  <c r="M9" i="3"/>
  <c r="L9" i="3"/>
  <c r="K9" i="3"/>
  <c r="J9" i="3"/>
  <c r="I9" i="3"/>
  <c r="A9" i="3"/>
  <c r="AC8" i="3"/>
  <c r="AB8" i="3"/>
  <c r="AA8" i="3"/>
  <c r="Z8" i="3"/>
  <c r="Y8" i="3"/>
  <c r="X8" i="3"/>
  <c r="W8" i="3"/>
  <c r="V8" i="3"/>
  <c r="U8" i="3"/>
  <c r="T8" i="3"/>
  <c r="S8" i="3"/>
  <c r="O8" i="3"/>
  <c r="N8" i="3"/>
  <c r="M8" i="3"/>
  <c r="L8" i="3"/>
  <c r="K8" i="3"/>
  <c r="J8" i="3"/>
  <c r="I8" i="3"/>
  <c r="A8" i="3"/>
  <c r="AC7" i="3"/>
  <c r="AB7" i="3"/>
  <c r="AA7" i="3"/>
  <c r="Z7" i="3"/>
  <c r="Y7" i="3"/>
  <c r="X7" i="3"/>
  <c r="W7" i="3"/>
  <c r="V7" i="3"/>
  <c r="U7" i="3"/>
  <c r="T7" i="3"/>
  <c r="S7" i="3"/>
  <c r="O7" i="3"/>
  <c r="N7" i="3"/>
  <c r="M7" i="3"/>
  <c r="L7" i="3"/>
  <c r="K7" i="3"/>
  <c r="J7" i="3"/>
  <c r="I7" i="3"/>
  <c r="A7" i="3"/>
  <c r="AC6" i="3"/>
  <c r="AB6" i="3"/>
  <c r="AA6" i="3"/>
  <c r="Z6" i="3"/>
  <c r="Y6" i="3"/>
  <c r="X6" i="3"/>
  <c r="W6" i="3"/>
  <c r="V6" i="3"/>
  <c r="U6" i="3"/>
  <c r="T6" i="3"/>
  <c r="S6" i="3"/>
  <c r="O6" i="3"/>
  <c r="N6" i="3"/>
  <c r="M6" i="3"/>
  <c r="L6" i="3"/>
  <c r="K6" i="3"/>
  <c r="J6" i="3"/>
  <c r="I6" i="3"/>
  <c r="A6" i="3"/>
  <c r="AC5" i="3"/>
  <c r="AB5" i="3"/>
  <c r="AA5" i="3"/>
  <c r="Z5" i="3"/>
  <c r="Y5" i="3"/>
  <c r="X5" i="3"/>
  <c r="W5" i="3"/>
  <c r="V5" i="3"/>
  <c r="U5" i="3"/>
  <c r="T5" i="3"/>
  <c r="S5" i="3"/>
  <c r="O5" i="3"/>
  <c r="N5" i="3"/>
  <c r="M5" i="3"/>
  <c r="L5" i="3"/>
  <c r="K5" i="3"/>
  <c r="J5" i="3"/>
  <c r="I5" i="3"/>
  <c r="A5" i="3"/>
  <c r="AC4" i="3"/>
  <c r="AB4" i="3"/>
  <c r="AA4" i="3"/>
  <c r="Z4" i="3"/>
  <c r="Y4" i="3"/>
  <c r="X4" i="3"/>
  <c r="W4" i="3"/>
  <c r="V4" i="3"/>
  <c r="U4" i="3"/>
  <c r="T4" i="3"/>
  <c r="S4" i="3"/>
  <c r="O4" i="3"/>
  <c r="N4" i="3"/>
  <c r="M4" i="3"/>
  <c r="L4" i="3"/>
  <c r="K4" i="3"/>
  <c r="J4" i="3"/>
  <c r="I4" i="3"/>
  <c r="A4" i="3"/>
  <c r="AC3" i="3"/>
  <c r="AB3" i="3"/>
  <c r="AA3" i="3"/>
  <c r="C20" i="1" s="1"/>
  <c r="Z3" i="3"/>
  <c r="Y3" i="3"/>
  <c r="C19" i="1" s="1"/>
  <c r="X3" i="3"/>
  <c r="W3" i="3"/>
  <c r="C17" i="1" s="1"/>
  <c r="V3" i="3"/>
  <c r="U3" i="3"/>
  <c r="C16" i="1" s="1"/>
  <c r="T3" i="3"/>
  <c r="S3" i="3"/>
  <c r="O3" i="3"/>
  <c r="N3" i="3"/>
  <c r="M3" i="3"/>
  <c r="L3" i="3"/>
  <c r="K3" i="3"/>
  <c r="J3" i="3"/>
  <c r="I3" i="3"/>
  <c r="F6" i="1" s="1"/>
  <c r="A3" i="3"/>
  <c r="C6" i="1"/>
  <c r="B3" i="1"/>
  <c r="C15" i="1" l="1"/>
  <c r="C21" i="1" s="1"/>
  <c r="I11" i="1"/>
  <c r="F8" i="1"/>
  <c r="F7" i="1"/>
  <c r="I9" i="1"/>
  <c r="I7" i="1"/>
  <c r="C10" i="1"/>
  <c r="C18" i="1"/>
  <c r="C8" i="1"/>
  <c r="F10" i="1"/>
  <c r="I6" i="1"/>
  <c r="I10" i="1"/>
  <c r="C7" i="1"/>
  <c r="I8" i="1"/>
  <c r="C9" i="1"/>
  <c r="F9" i="1"/>
</calcChain>
</file>

<file path=xl/sharedStrings.xml><?xml version="1.0" encoding="utf-8"?>
<sst xmlns="http://schemas.openxmlformats.org/spreadsheetml/2006/main" count="220" uniqueCount="125">
  <si>
    <t>PERFORMANCE DASHBOARD</t>
  </si>
  <si>
    <t>TRADE STATISTICS</t>
  </si>
  <si>
    <t>PROFIT &amp; LOSS</t>
  </si>
  <si>
    <t>RISK METRICS</t>
  </si>
  <si>
    <t>Total Trades</t>
  </si>
  <si>
    <t>Gross P&amp;L</t>
  </si>
  <si>
    <t>Best Trade</t>
  </si>
  <si>
    <t>Winning Trades</t>
  </si>
  <si>
    <t>Total Charges</t>
  </si>
  <si>
    <t>Worst Trade</t>
  </si>
  <si>
    <t>Losing Trades</t>
  </si>
  <si>
    <t>Net P&amp;L</t>
  </si>
  <si>
    <t>Average Win</t>
  </si>
  <si>
    <t>Win Rate</t>
  </si>
  <si>
    <t>Net Return %</t>
  </si>
  <si>
    <t>Average Loss</t>
  </si>
  <si>
    <t>Break-Even Trades</t>
  </si>
  <si>
    <t>Account Value</t>
  </si>
  <si>
    <t>Profit Factor</t>
  </si>
  <si>
    <t>Expectancy / Trade</t>
  </si>
  <si>
    <t>CHARGE BREAKDOWN</t>
  </si>
  <si>
    <t>Brokerage (Buy + Sell)</t>
  </si>
  <si>
    <t>STT (Buy + Sell)</t>
  </si>
  <si>
    <t>Exchange Charges</t>
  </si>
  <si>
    <t>GST</t>
  </si>
  <si>
    <t>SEBI Charges</t>
  </si>
  <si>
    <t>Stamp Duty</t>
  </si>
  <si>
    <t>TOTAL CHARGES</t>
  </si>
  <si>
    <t>PTT TRADING TRACKER</t>
  </si>
  <si>
    <t>by PriceTime Trading  |  pricetimetrading.com</t>
  </si>
  <si>
    <t>ACCOUNT SETUP</t>
  </si>
  <si>
    <t>QUICK START GUIDE</t>
  </si>
  <si>
    <t>Trader Name</t>
  </si>
  <si>
    <t>Your Name</t>
  </si>
  <si>
    <t>1. Fill in your account details (left)</t>
  </si>
  <si>
    <t>Broker</t>
  </si>
  <si>
    <t>Zerodha</t>
  </si>
  <si>
    <t>2. Go to Trade Log — enter your trades</t>
  </si>
  <si>
    <t>Starting Capital</t>
  </si>
  <si>
    <t>3. All charges auto-calculate from broker selection</t>
  </si>
  <si>
    <t>Account Currency</t>
  </si>
  <si>
    <t>INR</t>
  </si>
  <si>
    <t>4. "Charges (Buy)" and "Charges (Sell)" include all taxes</t>
  </si>
  <si>
    <t>Default Risk %</t>
  </si>
  <si>
    <t>5. Dashboard shows your performance summary</t>
  </si>
  <si>
    <t>6. See Rates sheet for fee reference</t>
  </si>
  <si>
    <t>WHAT IS INCLUDED IN "CHARGES"</t>
  </si>
  <si>
    <t>Brokerage</t>
  </si>
  <si>
    <t>Zerodha: min(0.03%, Rs 20) for intraday/futures, Rs 20 for options, Rs 0 for delivery. Angel One &amp; Groww: Rs 20 flat (delivery = Rs 0).</t>
  </si>
  <si>
    <t>STT</t>
  </si>
  <si>
    <t>Delivery: 0.1% both sides | Intraday: 0.025% sell | Futures: 0.02% sell | Options: 0.1% sell premium</t>
  </si>
  <si>
    <t>NSE — Equity: 0.00297% | Futures: 0.00173% | Options: 0.0495%</t>
  </si>
  <si>
    <t>18% on (Brokerage + Exchange Charges + SEBI)</t>
  </si>
  <si>
    <t>Rs 10 per crore of turnover</t>
  </si>
  <si>
    <t>Buy side only — Delivery: 0.015% | Intraday: 0.003% | Futures: 0.002% | Options: 0.003%</t>
  </si>
  <si>
    <t>TRADE LOG</t>
  </si>
  <si>
    <t>#</t>
  </si>
  <si>
    <t>Date</t>
  </si>
  <si>
    <t>Instrument</t>
  </si>
  <si>
    <t>Segment</t>
  </si>
  <si>
    <t>Direction</t>
  </si>
  <si>
    <t>Entry</t>
  </si>
  <si>
    <t>Exit</t>
  </si>
  <si>
    <t>Qty</t>
  </si>
  <si>
    <t>Charges (Buy)</t>
  </si>
  <si>
    <t>Charges (Sell)</t>
  </si>
  <si>
    <t>Cumul. P&amp;L</t>
  </si>
  <si>
    <t>% Return</t>
  </si>
  <si>
    <t>R:R</t>
  </si>
  <si>
    <t>Strategy</t>
  </si>
  <si>
    <t>Notes</t>
  </si>
  <si>
    <t>Brk Buy</t>
  </si>
  <si>
    <t>Brk Sell</t>
  </si>
  <si>
    <t>STT Buy</t>
  </si>
  <si>
    <t>STT Sell</t>
  </si>
  <si>
    <t>Exch Buy</t>
  </si>
  <si>
    <t>Exch Sell</t>
  </si>
  <si>
    <t>SEBI Buy</t>
  </si>
  <si>
    <t>SEBI Sell</t>
  </si>
  <si>
    <t>Stamp Buy</t>
  </si>
  <si>
    <t>GST Buy</t>
  </si>
  <si>
    <t>GST Sell</t>
  </si>
  <si>
    <t>TRADING JOURNAL</t>
  </si>
  <si>
    <t>Market Bias</t>
  </si>
  <si>
    <t>Pre-Market Plan</t>
  </si>
  <si>
    <t>Trades Taken</t>
  </si>
  <si>
    <t>Day P&amp;L</t>
  </si>
  <si>
    <t>Emotions / Mindset</t>
  </si>
  <si>
    <t>What Went Well</t>
  </si>
  <si>
    <t>Lesson / Improvement</t>
  </si>
  <si>
    <t>MONTHLY SUMMARY</t>
  </si>
  <si>
    <t>Month</t>
  </si>
  <si>
    <t>Wins</t>
  </si>
  <si>
    <t>Losses</t>
  </si>
  <si>
    <t>Monthly Return</t>
  </si>
  <si>
    <t>BROKERAGE RATES REFERENCE</t>
  </si>
  <si>
    <t>For reference only. Charges are calculated using IF formulas in the Trade Log. Update formulas if rates change.</t>
  </si>
  <si>
    <t>Exchange Rate</t>
  </si>
  <si>
    <t>Equity Delivery</t>
  </si>
  <si>
    <t>Rs 0</t>
  </si>
  <si>
    <t>0.1%</t>
  </si>
  <si>
    <t>0.00297%</t>
  </si>
  <si>
    <t>0.015%</t>
  </si>
  <si>
    <t>Zero brokerage</t>
  </si>
  <si>
    <t>Equity Intraday</t>
  </si>
  <si>
    <t>min(0.03%, Rs 20)</t>
  </si>
  <si>
    <t>0%</t>
  </si>
  <si>
    <t>0.025%</t>
  </si>
  <si>
    <t>0.003%</t>
  </si>
  <si>
    <t>Per order cap</t>
  </si>
  <si>
    <t>F&amp;O Futures</t>
  </si>
  <si>
    <t>0.02%</t>
  </si>
  <si>
    <t>0.00173%</t>
  </si>
  <si>
    <t>0.002%</t>
  </si>
  <si>
    <t>F&amp;O Options</t>
  </si>
  <si>
    <t>Rs 20 flat</t>
  </si>
  <si>
    <t>0.0495%</t>
  </si>
  <si>
    <t>Per order flat</t>
  </si>
  <si>
    <t>Angel One</t>
  </si>
  <si>
    <t>Groww</t>
  </si>
  <si>
    <t>Notes:</t>
  </si>
  <si>
    <t>GST (18%) is applied on Brokerage + Exchange + SEBI charges (both sides).</t>
  </si>
  <si>
    <t>SEBI charges: Rs 10 per crore of turnover (applied on both sides).</t>
  </si>
  <si>
    <t>Stamp Duty is charged on buy side only.</t>
  </si>
  <si>
    <t>STT rates are as per latest published schedules (updated Oct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</si>
</sst>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0.0%"/>
    <numFmt numFmtId="166" formatCode="mmm\ yyyy"/>
  </numFmts>
  <fonts count="12" x14ac:knownFonts="1">
    <font>
      <sz val="11"/>
      <color theme="1"/>
      <name val="Calibri"/>
      <family val="2"/>
      <scheme val="minor"/>
    </font>
    <font>
      <b/>
      <sz val="20"/>
      <color rgb="FFD4A843"/>
      <name val="Calibri"/>
    </font>
    <font>
      <sz val="10"/>
      <color rgb="FF8A92A6"/>
      <name val="Calibri"/>
    </font>
    <font>
      <b/>
      <sz val="11"/>
      <color rgb="FFD4A843"/>
      <name val="Calibri"/>
    </font>
    <font>
      <b/>
      <sz val="12"/>
      <color rgb="FF1B2A4A"/>
      <name val="Calibri"/>
    </font>
    <font>
      <sz val="10"/>
      <name val="Calibri"/>
    </font>
    <font>
      <b/>
      <sz val="10"/>
      <name val="Calibri"/>
    </font>
    <font>
      <sz val="9"/>
      <color rgb="FF8A92A6"/>
      <name val="Calibri"/>
    </font>
    <font>
      <b/>
      <sz val="14"/>
      <color rgb="FFD4A843"/>
      <name val="Calibri"/>
    </font>
    <font>
      <b/>
      <sz val="11"/>
      <color rgb="FFFFFFFF"/>
      <name val="Calibri"/>
    </font>
    <font>
      <b/>
      <sz val="18"/>
      <color rgb="FFD4A843"/>
      <name val="Calibri"/>
    </font>
    <font>
      <b/>
      <sz val="12"/>
      <color rgb="FFEF444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B2A4A"/>
        <bgColor rgb="FF1B2A4A"/>
      </patternFill>
    </fill>
  </fills>
  <borders count="2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3" fontId="4" fillId="0" borderId="1" xfId="0" applyNumberFormat="1" applyFont="1" applyBorder="1"/>
    <xf numFmtId="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2" fontId="4" fillId="0" borderId="1" xfId="0" applyNumberFormat="1" applyFont="1" applyBorder="1"/>
    <xf numFmtId="0" fontId="6" fillId="0" borderId="0" xfId="0" applyFont="1"/>
    <xf numFmtId="4" fontId="11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9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3" fontId="5" fillId="0" borderId="1" xfId="0" applyNumberFormat="1" applyFont="1" applyBorder="1"/>
    <xf numFmtId="10" fontId="5" fillId="0" borderId="1" xfId="0" applyNumberFormat="1" applyFont="1" applyBorder="1"/>
    <xf numFmtId="4" fontId="7" fillId="0" borderId="1" xfId="0" applyNumberFormat="1" applyFont="1" applyBorder="1"/>
    <xf numFmtId="164" fontId="5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top" wrapText="1"/>
    </xf>
    <xf numFmtId="166" fontId="5" fillId="0" borderId="1" xfId="0" applyNumberFormat="1" applyFont="1" applyBorder="1"/>
    <xf numFmtId="165" fontId="5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/>
  </cellXfs>
  <cellStyles count="1">
    <cellStyle name="Normal" xfId="0" builtinId="0"/>
  </cellStyles>
  <dxfs count="14">
    <dxf>
      <font>
        <b/>
        <sz val="10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0"/>
        <color rgb="FF22C55E"/>
        <name val="Calibri"/>
      </font>
      <fill>
        <patternFill patternType="solid">
          <fgColor rgb="FFE8F5E9"/>
          <bgColor rgb="FFE8F5E9"/>
        </patternFill>
      </fill>
    </dxf>
    <dxf>
      <font>
        <b/>
        <sz val="10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0"/>
        <color rgb="FF22C55E"/>
        <name val="Calibri"/>
      </font>
      <fill>
        <patternFill patternType="solid">
          <fgColor rgb="FFE8F5E9"/>
          <bgColor rgb="FFE8F5E9"/>
        </patternFill>
      </fill>
    </dxf>
    <dxf>
      <font>
        <b/>
        <sz val="10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0"/>
        <color rgb="FF22C55E"/>
        <name val="Calibri"/>
      </font>
      <fill>
        <patternFill patternType="solid">
          <fgColor rgb="FFE8F5E9"/>
          <bgColor rgb="FFE8F5E9"/>
        </patternFill>
      </fill>
    </dxf>
    <dxf>
      <font>
        <b/>
        <sz val="10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0"/>
        <color rgb="FF22C55E"/>
        <name val="Calibri"/>
      </font>
      <fill>
        <patternFill patternType="solid">
          <fgColor rgb="FFE8F5E9"/>
          <bgColor rgb="FFE8F5E9"/>
        </patternFill>
      </fill>
    </dxf>
    <dxf>
      <font>
        <b/>
        <sz val="10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0"/>
        <color rgb="FF22C55E"/>
        <name val="Calibri"/>
      </font>
      <fill>
        <patternFill patternType="solid">
          <fgColor rgb="FFE8F5E9"/>
          <bgColor rgb="FFE8F5E9"/>
        </patternFill>
      </fill>
    </dxf>
    <dxf>
      <font>
        <b/>
        <sz val="12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2"/>
        <color rgb="FF22C55E"/>
        <name val="Calibri"/>
      </font>
      <fill>
        <patternFill patternType="solid">
          <fgColor rgb="FFE8F5E9"/>
          <bgColor rgb="FFE8F5E9"/>
        </patternFill>
      </fill>
    </dxf>
    <dxf>
      <font>
        <b/>
        <sz val="12"/>
        <color rgb="FFEF4444"/>
        <name val="Calibri"/>
      </font>
      <fill>
        <patternFill patternType="solid">
          <fgColor rgb="FFFFEBEE"/>
          <bgColor rgb="FFFFEBEE"/>
        </patternFill>
      </fill>
    </dxf>
    <dxf>
      <font>
        <b/>
        <sz val="12"/>
        <color rgb="FF22C55E"/>
        <name val="Calibri"/>
      </font>
      <fill>
        <patternFill patternType="solid">
          <fgColor rgb="FFE8F5E9"/>
          <bgColor rgb="FFE8F5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A843"/>
  </sheetPr>
  <dimension ref="B2:I21"/>
  <sheetViews>
    <sheetView showGridLines="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3" customWidth="1"/>
    <col min="2" max="2" width="24" customWidth="1"/>
    <col min="3" max="3" width="18" customWidth="1"/>
    <col min="4" max="4" width="4" customWidth="1"/>
    <col min="5" max="5" width="24" customWidth="1"/>
    <col min="6" max="6" width="18" customWidth="1"/>
    <col min="7" max="7" width="4" customWidth="1"/>
    <col min="8" max="8" width="24" customWidth="1"/>
    <col min="9" max="9" width="18" customWidth="1"/>
    <col min="10" max="10" width="3" customWidth="1"/>
  </cols>
  <sheetData>
    <row r="2" spans="2:9" ht="23.4" x14ac:dyDescent="0.3">
      <c r="B2" s="27" t="s">
        <v>0</v>
      </c>
      <c r="C2" s="26"/>
      <c r="D2" s="26"/>
      <c r="E2" s="26"/>
      <c r="F2" s="26"/>
      <c r="G2" s="26"/>
      <c r="H2" s="26"/>
      <c r="I2" s="26"/>
    </row>
    <row r="3" spans="2:9" x14ac:dyDescent="0.3">
      <c r="B3" s="25" t="str">
        <f>Setup!C7 &amp; "  |  " &amp; Setup!C8 &amp; "  |  Capital: " &amp; TEXT(Setup!C9,"#,##0")</f>
        <v>Your Name  |  Angel One  |  Capital: 100,000</v>
      </c>
      <c r="C3" s="26"/>
      <c r="D3" s="26"/>
      <c r="E3" s="26"/>
      <c r="F3" s="26"/>
      <c r="G3" s="26"/>
      <c r="H3" s="26"/>
      <c r="I3" s="26"/>
    </row>
    <row r="5" spans="2:9" x14ac:dyDescent="0.3">
      <c r="B5" s="1" t="s">
        <v>1</v>
      </c>
      <c r="E5" s="1" t="s">
        <v>2</v>
      </c>
      <c r="H5" s="1" t="s">
        <v>3</v>
      </c>
    </row>
    <row r="6" spans="2:9" ht="15.6" x14ac:dyDescent="0.3">
      <c r="B6" s="2" t="s">
        <v>4</v>
      </c>
      <c r="C6" s="3">
        <f>COUNTA('Trade Log'!B$3:B$202)</f>
        <v>0</v>
      </c>
      <c r="E6" s="2" t="s">
        <v>5</v>
      </c>
      <c r="F6" s="4">
        <f>SUM('Trade Log'!I$3:I$202)</f>
        <v>0</v>
      </c>
      <c r="H6" s="2" t="s">
        <v>6</v>
      </c>
      <c r="I6" s="4">
        <f>IFERROR(MAX('Trade Log'!M$3:M$202),0)</f>
        <v>0</v>
      </c>
    </row>
    <row r="7" spans="2:9" ht="15.6" x14ac:dyDescent="0.3">
      <c r="B7" s="2" t="s">
        <v>7</v>
      </c>
      <c r="C7" s="3">
        <f>COUNTIF('Trade Log'!M$3:M$202,"&gt;"&amp;0)</f>
        <v>0</v>
      </c>
      <c r="E7" s="2" t="s">
        <v>8</v>
      </c>
      <c r="F7" s="4">
        <f>SUM('Trade Log'!L$3:L$202)</f>
        <v>0</v>
      </c>
      <c r="H7" s="2" t="s">
        <v>9</v>
      </c>
      <c r="I7" s="4">
        <f>IFERROR(MIN('Trade Log'!M$3:M$202),0)</f>
        <v>0</v>
      </c>
    </row>
    <row r="8" spans="2:9" ht="15.6" x14ac:dyDescent="0.3">
      <c r="B8" s="2" t="s">
        <v>10</v>
      </c>
      <c r="C8" s="3">
        <f>COUNTIF('Trade Log'!M$3:M$202,"&lt;"&amp;0)</f>
        <v>0</v>
      </c>
      <c r="E8" s="2" t="s">
        <v>11</v>
      </c>
      <c r="F8" s="4">
        <f>SUM('Trade Log'!M$3:M$202)</f>
        <v>0</v>
      </c>
      <c r="H8" s="2" t="s">
        <v>12</v>
      </c>
      <c r="I8" s="4">
        <f>IFERROR(AVERAGEIF('Trade Log'!M$3:M$202,"&gt;"&amp;0),0)</f>
        <v>0</v>
      </c>
    </row>
    <row r="9" spans="2:9" ht="15.6" x14ac:dyDescent="0.3">
      <c r="B9" s="2" t="s">
        <v>13</v>
      </c>
      <c r="C9" s="5">
        <f>IFERROR(COUNTIF('Trade Log'!M$3:M$202,"&gt;"&amp;0)/COUNTA('Trade Log'!B$3:B$202),0)</f>
        <v>0</v>
      </c>
      <c r="E9" s="2" t="s">
        <v>14</v>
      </c>
      <c r="F9" s="6">
        <f>IFERROR(SUM('Trade Log'!M$3:M$202)/Setup!$C$9,0)</f>
        <v>0</v>
      </c>
      <c r="H9" s="2" t="s">
        <v>15</v>
      </c>
      <c r="I9" s="4">
        <f>IFERROR(AVERAGEIF('Trade Log'!M$3:M$202,"&lt;"&amp;0),0)</f>
        <v>0</v>
      </c>
    </row>
    <row r="10" spans="2:9" ht="15.6" x14ac:dyDescent="0.3">
      <c r="B10" s="2" t="s">
        <v>16</v>
      </c>
      <c r="C10" s="3">
        <f>COUNTIF('Trade Log'!M$3:M$202,0)</f>
        <v>0</v>
      </c>
      <c r="E10" s="2" t="s">
        <v>17</v>
      </c>
      <c r="F10" s="4">
        <f>Setup!$C$9+SUM('Trade Log'!M$3:M$202)</f>
        <v>100000</v>
      </c>
      <c r="H10" s="2" t="s">
        <v>18</v>
      </c>
      <c r="I10" s="7">
        <f>IFERROR(SUMIF('Trade Log'!M$3:M$202,"&gt;"&amp;0)/ABS(SUMIF('Trade Log'!M$3:M$202,"&lt;"&amp;0)),0)</f>
        <v>0</v>
      </c>
    </row>
    <row r="11" spans="2:9" ht="15.6" x14ac:dyDescent="0.3">
      <c r="H11" s="2" t="s">
        <v>19</v>
      </c>
      <c r="I11" s="4">
        <f>IFERROR(SUM('Trade Log'!M$3:M$202)/COUNTA('Trade Log'!B$3:B$202),0)</f>
        <v>0</v>
      </c>
    </row>
    <row r="14" spans="2:9" x14ac:dyDescent="0.3">
      <c r="B14" s="1" t="s">
        <v>20</v>
      </c>
    </row>
    <row r="15" spans="2:9" ht="15.6" x14ac:dyDescent="0.3">
      <c r="B15" s="2" t="s">
        <v>21</v>
      </c>
      <c r="C15" s="4">
        <f>SUM('Trade Log'!S$3:S$202)+SUM('Trade Log'!T$3:T$202)</f>
        <v>0</v>
      </c>
    </row>
    <row r="16" spans="2:9" ht="15.6" x14ac:dyDescent="0.3">
      <c r="B16" s="2" t="s">
        <v>22</v>
      </c>
      <c r="C16" s="4">
        <f>SUM('Trade Log'!U$3:U$202)+SUM('Trade Log'!V$3:V$202)</f>
        <v>0</v>
      </c>
    </row>
    <row r="17" spans="2:3" ht="15.6" x14ac:dyDescent="0.3">
      <c r="B17" s="2" t="s">
        <v>23</v>
      </c>
      <c r="C17" s="4">
        <f>SUM('Trade Log'!W$3:W$202)+SUM('Trade Log'!X$3:X$202)</f>
        <v>0</v>
      </c>
    </row>
    <row r="18" spans="2:3" ht="15.6" x14ac:dyDescent="0.3">
      <c r="B18" s="2" t="s">
        <v>24</v>
      </c>
      <c r="C18" s="4">
        <f>SUM('Trade Log'!AB$3:AB$202)+SUM('Trade Log'!AC$3:AC$202)</f>
        <v>0</v>
      </c>
    </row>
    <row r="19" spans="2:3" ht="15.6" x14ac:dyDescent="0.3">
      <c r="B19" s="2" t="s">
        <v>25</v>
      </c>
      <c r="C19" s="4">
        <f>SUM('Trade Log'!Y$3:Y$202)+SUM('Trade Log'!Z$3:Z$202)</f>
        <v>0</v>
      </c>
    </row>
    <row r="20" spans="2:3" ht="15.6" x14ac:dyDescent="0.3">
      <c r="B20" s="2" t="s">
        <v>26</v>
      </c>
      <c r="C20" s="4">
        <f>SUM('Trade Log'!AA$3:AA$202)</f>
        <v>0</v>
      </c>
    </row>
    <row r="21" spans="2:3" ht="15.6" x14ac:dyDescent="0.3">
      <c r="B21" s="8" t="s">
        <v>27</v>
      </c>
      <c r="C21" s="9">
        <f>SUM(C15:C20)</f>
        <v>0</v>
      </c>
    </row>
  </sheetData>
  <mergeCells count="2">
    <mergeCell ref="B3:I3"/>
    <mergeCell ref="B2:I2"/>
  </mergeCells>
  <conditionalFormatting sqref="F8">
    <cfRule type="cellIs" dxfId="13" priority="1" operator="greaterThan">
      <formula>0</formula>
    </cfRule>
    <cfRule type="cellIs" dxfId="12" priority="2" operator="lessThan">
      <formula>0</formula>
    </cfRule>
  </conditionalFormatting>
  <conditionalFormatting sqref="F10">
    <cfRule type="cellIs" dxfId="11" priority="3" operator="greaterThan">
      <formula>0</formula>
    </cfRule>
    <cfRule type="cellIs" dxfId="10" priority="4" operator="lessThan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A843"/>
  </sheetPr>
  <dimension ref="B2:F21"/>
  <sheetViews>
    <sheetView showGridLines="0" workbookViewId="0">
      <selection activeCell="C8" sqref="C8"/>
    </sheetView>
  </sheetViews>
  <sheetFormatPr defaultRowHeight="14.4" x14ac:dyDescent="0.3"/>
  <cols>
    <col min="1" max="1" width="4" customWidth="1"/>
    <col min="2" max="2" width="28" customWidth="1"/>
    <col min="3" max="3" width="30" customWidth="1"/>
    <col min="4" max="4" width="4" customWidth="1"/>
    <col min="5" max="5" width="28" customWidth="1"/>
    <col min="6" max="6" width="30" customWidth="1"/>
    <col min="7" max="7" width="4" customWidth="1"/>
  </cols>
  <sheetData>
    <row r="2" spans="2:6" ht="25.8" x14ac:dyDescent="0.3">
      <c r="B2" s="29" t="s">
        <v>28</v>
      </c>
      <c r="C2" s="26"/>
      <c r="D2" s="26"/>
      <c r="E2" s="26"/>
      <c r="F2" s="26"/>
    </row>
    <row r="3" spans="2:6" x14ac:dyDescent="0.3">
      <c r="B3" s="25" t="s">
        <v>29</v>
      </c>
      <c r="C3" s="26"/>
      <c r="D3" s="26"/>
      <c r="E3" s="26"/>
      <c r="F3" s="26"/>
    </row>
    <row r="5" spans="2:6" x14ac:dyDescent="0.3">
      <c r="B5" s="1" t="s">
        <v>30</v>
      </c>
      <c r="E5" s="1" t="s">
        <v>31</v>
      </c>
    </row>
    <row r="7" spans="2:6" ht="15.6" x14ac:dyDescent="0.3">
      <c r="B7" s="2" t="s">
        <v>32</v>
      </c>
      <c r="C7" s="10" t="s">
        <v>33</v>
      </c>
      <c r="E7" s="11" t="s">
        <v>34</v>
      </c>
    </row>
    <row r="8" spans="2:6" ht="15.6" x14ac:dyDescent="0.3">
      <c r="B8" s="2" t="s">
        <v>35</v>
      </c>
      <c r="C8" s="10" t="s">
        <v>118</v>
      </c>
      <c r="E8" s="11" t="s">
        <v>37</v>
      </c>
    </row>
    <row r="9" spans="2:6" ht="15.6" x14ac:dyDescent="0.3">
      <c r="B9" s="2" t="s">
        <v>38</v>
      </c>
      <c r="C9" s="4">
        <v>100000</v>
      </c>
      <c r="E9" s="11" t="s">
        <v>39</v>
      </c>
    </row>
    <row r="10" spans="2:6" ht="15.6" x14ac:dyDescent="0.3">
      <c r="B10" s="2" t="s">
        <v>40</v>
      </c>
      <c r="C10" s="10" t="s">
        <v>41</v>
      </c>
      <c r="E10" s="11" t="s">
        <v>42</v>
      </c>
    </row>
    <row r="11" spans="2:6" ht="15.6" x14ac:dyDescent="0.3">
      <c r="B11" s="2" t="s">
        <v>43</v>
      </c>
      <c r="C11" s="10">
        <v>2</v>
      </c>
      <c r="E11" s="11" t="s">
        <v>44</v>
      </c>
    </row>
    <row r="12" spans="2:6" x14ac:dyDescent="0.3">
      <c r="E12" s="11" t="s">
        <v>45</v>
      </c>
    </row>
    <row r="14" spans="2:6" x14ac:dyDescent="0.3">
      <c r="B14" s="1" t="s">
        <v>46</v>
      </c>
    </row>
    <row r="16" spans="2:6" x14ac:dyDescent="0.3">
      <c r="B16" s="8" t="s">
        <v>47</v>
      </c>
      <c r="C16" s="28" t="s">
        <v>48</v>
      </c>
      <c r="D16" s="26"/>
      <c r="E16" s="26"/>
      <c r="F16" s="26"/>
    </row>
    <row r="17" spans="2:6" x14ac:dyDescent="0.3">
      <c r="B17" s="8" t="s">
        <v>49</v>
      </c>
      <c r="C17" s="28" t="s">
        <v>50</v>
      </c>
      <c r="D17" s="26"/>
      <c r="E17" s="26"/>
      <c r="F17" s="26"/>
    </row>
    <row r="18" spans="2:6" x14ac:dyDescent="0.3">
      <c r="B18" s="8" t="s">
        <v>23</v>
      </c>
      <c r="C18" s="28" t="s">
        <v>51</v>
      </c>
      <c r="D18" s="26"/>
      <c r="E18" s="26"/>
      <c r="F18" s="26"/>
    </row>
    <row r="19" spans="2:6" x14ac:dyDescent="0.3">
      <c r="B19" s="8" t="s">
        <v>24</v>
      </c>
      <c r="C19" s="28" t="s">
        <v>52</v>
      </c>
      <c r="D19" s="26"/>
      <c r="E19" s="26"/>
      <c r="F19" s="26"/>
    </row>
    <row r="20" spans="2:6" x14ac:dyDescent="0.3">
      <c r="B20" s="8" t="s">
        <v>25</v>
      </c>
      <c r="C20" s="28" t="s">
        <v>53</v>
      </c>
      <c r="D20" s="26"/>
      <c r="E20" s="26"/>
      <c r="F20" s="26"/>
    </row>
    <row r="21" spans="2:6" x14ac:dyDescent="0.3">
      <c r="B21" s="8" t="s">
        <v>26</v>
      </c>
      <c r="C21" s="28" t="s">
        <v>54</v>
      </c>
      <c r="D21" s="26"/>
      <c r="E21" s="26"/>
      <c r="F21" s="26"/>
    </row>
  </sheetData>
  <mergeCells count="8">
    <mergeCell ref="C21:F21"/>
    <mergeCell ref="C16:F16"/>
    <mergeCell ref="C19:F19"/>
    <mergeCell ref="C18:F18"/>
    <mergeCell ref="C17:F17"/>
    <mergeCell ref="B2:F2"/>
    <mergeCell ref="C20:F20"/>
    <mergeCell ref="B3:F3"/>
  </mergeCells>
  <dataValidations count="2">
    <dataValidation type="list" sqref="C8" xr:uid="{00000000-0002-0000-0100-000000000000}">
      <formula1>"Zerodha,Angel One,Groww"</formula1>
    </dataValidation>
    <dataValidation type="list" sqref="C10" xr:uid="{00000000-0002-0000-0100-000001000000}">
      <formula1>"INR,USD,AUD,GBP,EUR"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2C55E"/>
  </sheetPr>
  <dimension ref="A1:AD202"/>
  <sheetViews>
    <sheetView showGridLines="0" workbookViewId="0">
      <pane ySplit="2" topLeftCell="A3" activePane="bottomLeft" state="frozen"/>
      <selection pane="bottomLeft" sqref="A1:R1"/>
    </sheetView>
  </sheetViews>
  <sheetFormatPr defaultRowHeight="14.4" outlineLevelCol="1" x14ac:dyDescent="0.3"/>
  <cols>
    <col min="1" max="1" width="5" customWidth="1"/>
    <col min="2" max="2" width="13" customWidth="1"/>
    <col min="3" max="3" width="16" customWidth="1"/>
    <col min="4" max="4" width="17" customWidth="1"/>
    <col min="5" max="5" width="10" customWidth="1"/>
    <col min="6" max="7" width="11" customWidth="1"/>
    <col min="8" max="8" width="8" customWidth="1"/>
    <col min="9" max="9" width="13" customWidth="1"/>
    <col min="10" max="12" width="14" customWidth="1"/>
    <col min="13" max="14" width="13" customWidth="1"/>
    <col min="15" max="15" width="10" customWidth="1"/>
    <col min="16" max="16" width="7" customWidth="1"/>
    <col min="17" max="17" width="16" customWidth="1"/>
    <col min="18" max="18" width="20" customWidth="1"/>
    <col min="19" max="29" width="10" hidden="1" customWidth="1" outlineLevel="1"/>
    <col min="30" max="30" width="8.88671875" collapsed="1"/>
  </cols>
  <sheetData>
    <row r="1" spans="1:29" ht="18" x14ac:dyDescent="0.35">
      <c r="A1" s="30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9" x14ac:dyDescent="0.3">
      <c r="A2" s="12" t="s">
        <v>56</v>
      </c>
      <c r="B2" s="12" t="s">
        <v>57</v>
      </c>
      <c r="C2" s="12" t="s">
        <v>58</v>
      </c>
      <c r="D2" s="12" t="s">
        <v>59</v>
      </c>
      <c r="E2" s="12" t="s">
        <v>60</v>
      </c>
      <c r="F2" s="12" t="s">
        <v>61</v>
      </c>
      <c r="G2" s="12" t="s">
        <v>62</v>
      </c>
      <c r="H2" s="12" t="s">
        <v>63</v>
      </c>
      <c r="I2" s="12" t="s">
        <v>5</v>
      </c>
      <c r="J2" s="12" t="s">
        <v>64</v>
      </c>
      <c r="K2" s="12" t="s">
        <v>65</v>
      </c>
      <c r="L2" s="12" t="s">
        <v>8</v>
      </c>
      <c r="M2" s="12" t="s">
        <v>11</v>
      </c>
      <c r="N2" s="12" t="s">
        <v>66</v>
      </c>
      <c r="O2" s="12" t="s">
        <v>67</v>
      </c>
      <c r="P2" s="12" t="s">
        <v>68</v>
      </c>
      <c r="Q2" s="12" t="s">
        <v>69</v>
      </c>
      <c r="R2" s="12" t="s">
        <v>70</v>
      </c>
      <c r="S2" s="12" t="s">
        <v>71</v>
      </c>
      <c r="T2" s="12" t="s">
        <v>72</v>
      </c>
      <c r="U2" s="12" t="s">
        <v>73</v>
      </c>
      <c r="V2" s="12" t="s">
        <v>74</v>
      </c>
      <c r="W2" s="12" t="s">
        <v>75</v>
      </c>
      <c r="X2" s="12" t="s">
        <v>76</v>
      </c>
      <c r="Y2" s="12" t="s">
        <v>77</v>
      </c>
      <c r="Z2" s="12" t="s">
        <v>78</v>
      </c>
      <c r="AA2" s="12" t="s">
        <v>79</v>
      </c>
      <c r="AB2" s="12" t="s">
        <v>80</v>
      </c>
      <c r="AC2" s="12" t="s">
        <v>81</v>
      </c>
    </row>
    <row r="3" spans="1:29" x14ac:dyDescent="0.3">
      <c r="A3" s="13" t="str">
        <f t="shared" ref="A3:A34" si="0">IF(B3="","",ROW()-2)</f>
        <v/>
      </c>
      <c r="B3" s="14"/>
      <c r="C3" s="15"/>
      <c r="D3" s="15"/>
      <c r="E3" s="15"/>
      <c r="F3" s="16"/>
      <c r="G3" s="16"/>
      <c r="H3" s="17"/>
      <c r="I3" s="16" t="str">
        <f t="shared" ref="I3:I34" si="1">IF(OR(B3="",F3="",G3="",H3=""),"",IF(E3="Long",(G3-F3)*H3,(F3-G3)*H3))</f>
        <v/>
      </c>
      <c r="J3" s="16" t="str">
        <f t="shared" ref="J3:J34" si="2">IF(B3="","",S3+U3+W3+Y3+AA3+AB3)</f>
        <v/>
      </c>
      <c r="K3" s="16" t="str">
        <f t="shared" ref="K3:K34" si="3">IF(B3="","",T3+V3+X3+Z3+AC3)</f>
        <v/>
      </c>
      <c r="L3" s="16" t="str">
        <f t="shared" ref="L3:L34" si="4">IF(B3="","",J3+K3)</f>
        <v/>
      </c>
      <c r="M3" s="16" t="str">
        <f t="shared" ref="M3:M34" si="5">IF(B3="","",I3-L3)</f>
        <v/>
      </c>
      <c r="N3" s="16" t="str">
        <f>IF(B3="","",M3)</f>
        <v/>
      </c>
      <c r="O3" s="18" t="str">
        <f>IF(B3="","",M3/Setup!$C$9)</f>
        <v/>
      </c>
      <c r="P3" s="15"/>
      <c r="Q3" s="15"/>
      <c r="R3" s="15"/>
      <c r="S3" s="19" t="str">
        <f>IF(B3="","",IF(D3="Equity Delivery",0,IF(Setup!$C$8="Zerodha",IF(OR(D3="Equity Intraday",D3="F&amp;O Futures"),MIN(F3*H3*0.0003,20),20),20)))</f>
        <v/>
      </c>
      <c r="T3" s="19" t="str">
        <f>IF(B3="","",IF(D3="Equity Delivery",0,IF(Setup!$C$8="Zerodha",IF(OR(D3="Equity Intraday",D3="F&amp;O Futures"),MIN(G3*H3*0.0003,20),20),20)))</f>
        <v/>
      </c>
      <c r="U3" s="19" t="str">
        <f t="shared" ref="U3:U34" si="6">IF(B3="","",IF(D3="Equity Delivery",F3*H3*0.001,0))</f>
        <v/>
      </c>
      <c r="V3" s="19" t="str">
        <f t="shared" ref="V3:V34" si="7">IF(B3="","",IF(D3="Equity Delivery",G3*H3*0.001,IF(D3="Equity Intraday",G3*H3*0.00025,IF(D3="F&amp;O Futures",G3*H3*0.0002,IF(D3="F&amp;O Options",G3*H3*0.001,0)))))</f>
        <v/>
      </c>
      <c r="W3" s="19" t="str">
        <f t="shared" ref="W3:W34" si="8">IF(B3="","",F3*H3*IF(OR(D3="Equity Delivery",D3="Equity Intraday"),0.0000297,IF(D3="F&amp;O Futures",0.0000173,IF(D3="F&amp;O Options",0.000495,0))))</f>
        <v/>
      </c>
      <c r="X3" s="19" t="str">
        <f t="shared" ref="X3:X34" si="9">IF(B3="","",G3*H3*IF(OR(D3="Equity Delivery",D3="Equity Intraday"),0.0000297,IF(D3="F&amp;O Futures",0.0000173,IF(D3="F&amp;O Options",0.000495,0))))</f>
        <v/>
      </c>
      <c r="Y3" s="19" t="str">
        <f t="shared" ref="Y3:Y34" si="10">IF(B3="","",F3*H3*0.000001)</f>
        <v/>
      </c>
      <c r="Z3" s="19" t="str">
        <f t="shared" ref="Z3:Z34" si="11">IF(B3="","",G3*H3*0.000001)</f>
        <v/>
      </c>
      <c r="AA3" s="19" t="str">
        <f t="shared" ref="AA3:AA34" si="12">IF(B3="","",F3*H3*IF(D3="Equity Delivery",0.00015,IF(D3="Equity Intraday",0.00003,IF(D3="F&amp;O Futures",0.00002,IF(D3="F&amp;O Options",0.00003,0)))))</f>
        <v/>
      </c>
      <c r="AB3" s="19" t="str">
        <f t="shared" ref="AB3:AB34" si="13">IF(B3="","",0.18*(S3+W3+Y3))</f>
        <v/>
      </c>
      <c r="AC3" s="19" t="str">
        <f t="shared" ref="AC3:AC34" si="14">IF(B3="","",0.18*(T3+X3+Z3))</f>
        <v/>
      </c>
    </row>
    <row r="4" spans="1:29" x14ac:dyDescent="0.3">
      <c r="A4" s="13" t="str">
        <f t="shared" si="0"/>
        <v/>
      </c>
      <c r="B4" s="14"/>
      <c r="C4" s="15"/>
      <c r="D4" s="15"/>
      <c r="E4" s="15"/>
      <c r="F4" s="16"/>
      <c r="G4" s="16"/>
      <c r="H4" s="17"/>
      <c r="I4" s="16" t="str">
        <f t="shared" si="1"/>
        <v/>
      </c>
      <c r="J4" s="16" t="str">
        <f t="shared" si="2"/>
        <v/>
      </c>
      <c r="K4" s="16" t="str">
        <f t="shared" si="3"/>
        <v/>
      </c>
      <c r="L4" s="16" t="str">
        <f t="shared" si="4"/>
        <v/>
      </c>
      <c r="M4" s="16" t="str">
        <f t="shared" si="5"/>
        <v/>
      </c>
      <c r="N4" s="16" t="str">
        <f t="shared" ref="N4:N35" si="15">IF(B4="","",M4+IF(N3="",0,N3))</f>
        <v/>
      </c>
      <c r="O4" s="18" t="str">
        <f>IF(B4="","",M4/Setup!$C$9)</f>
        <v/>
      </c>
      <c r="P4" s="15"/>
      <c r="Q4" s="15"/>
      <c r="R4" s="15"/>
      <c r="S4" s="19" t="str">
        <f>IF(B4="","",IF(D4="Equity Delivery",0,IF(Setup!$C$8="Zerodha",IF(OR(D4="Equity Intraday",D4="F&amp;O Futures"),MIN(F4*H4*0.0003,20),20),20)))</f>
        <v/>
      </c>
      <c r="T4" s="19" t="str">
        <f>IF(B4="","",IF(D4="Equity Delivery",0,IF(Setup!$C$8="Zerodha",IF(OR(D4="Equity Intraday",D4="F&amp;O Futures"),MIN(G4*H4*0.0003,20),20),20)))</f>
        <v/>
      </c>
      <c r="U4" s="19" t="str">
        <f t="shared" si="6"/>
        <v/>
      </c>
      <c r="V4" s="19" t="str">
        <f t="shared" si="7"/>
        <v/>
      </c>
      <c r="W4" s="19" t="str">
        <f t="shared" si="8"/>
        <v/>
      </c>
      <c r="X4" s="19" t="str">
        <f t="shared" si="9"/>
        <v/>
      </c>
      <c r="Y4" s="19" t="str">
        <f t="shared" si="10"/>
        <v/>
      </c>
      <c r="Z4" s="19" t="str">
        <f t="shared" si="11"/>
        <v/>
      </c>
      <c r="AA4" s="19" t="str">
        <f t="shared" si="12"/>
        <v/>
      </c>
      <c r="AB4" s="19" t="str">
        <f t="shared" si="13"/>
        <v/>
      </c>
      <c r="AC4" s="19" t="str">
        <f t="shared" si="14"/>
        <v/>
      </c>
    </row>
    <row r="5" spans="1:29" x14ac:dyDescent="0.3">
      <c r="A5" s="13" t="str">
        <f t="shared" si="0"/>
        <v/>
      </c>
      <c r="B5" s="14"/>
      <c r="C5" s="15"/>
      <c r="D5" s="15"/>
      <c r="E5" s="15"/>
      <c r="F5" s="16"/>
      <c r="G5" s="16"/>
      <c r="H5" s="17"/>
      <c r="I5" s="16" t="str">
        <f t="shared" si="1"/>
        <v/>
      </c>
      <c r="J5" s="16" t="str">
        <f t="shared" si="2"/>
        <v/>
      </c>
      <c r="K5" s="16" t="str">
        <f t="shared" si="3"/>
        <v/>
      </c>
      <c r="L5" s="16" t="str">
        <f t="shared" si="4"/>
        <v/>
      </c>
      <c r="M5" s="16" t="str">
        <f t="shared" si="5"/>
        <v/>
      </c>
      <c r="N5" s="16" t="str">
        <f t="shared" si="15"/>
        <v/>
      </c>
      <c r="O5" s="18" t="str">
        <f>IF(B5="","",M5/Setup!$C$9)</f>
        <v/>
      </c>
      <c r="P5" s="15"/>
      <c r="Q5" s="15"/>
      <c r="R5" s="15"/>
      <c r="S5" s="19" t="str">
        <f>IF(B5="","",IF(D5="Equity Delivery",0,IF(Setup!$C$8="Zerodha",IF(OR(D5="Equity Intraday",D5="F&amp;O Futures"),MIN(F5*H5*0.0003,20),20),20)))</f>
        <v/>
      </c>
      <c r="T5" s="19" t="str">
        <f>IF(B5="","",IF(D5="Equity Delivery",0,IF(Setup!$C$8="Zerodha",IF(OR(D5="Equity Intraday",D5="F&amp;O Futures"),MIN(G5*H5*0.0003,20),20),20)))</f>
        <v/>
      </c>
      <c r="U5" s="19" t="str">
        <f t="shared" si="6"/>
        <v/>
      </c>
      <c r="V5" s="19" t="str">
        <f t="shared" si="7"/>
        <v/>
      </c>
      <c r="W5" s="19" t="str">
        <f t="shared" si="8"/>
        <v/>
      </c>
      <c r="X5" s="19" t="str">
        <f t="shared" si="9"/>
        <v/>
      </c>
      <c r="Y5" s="19" t="str">
        <f t="shared" si="10"/>
        <v/>
      </c>
      <c r="Z5" s="19" t="str">
        <f t="shared" si="11"/>
        <v/>
      </c>
      <c r="AA5" s="19" t="str">
        <f t="shared" si="12"/>
        <v/>
      </c>
      <c r="AB5" s="19" t="str">
        <f t="shared" si="13"/>
        <v/>
      </c>
      <c r="AC5" s="19" t="str">
        <f t="shared" si="14"/>
        <v/>
      </c>
    </row>
    <row r="6" spans="1:29" x14ac:dyDescent="0.3">
      <c r="A6" s="13" t="str">
        <f t="shared" si="0"/>
        <v/>
      </c>
      <c r="B6" s="14"/>
      <c r="C6" s="15"/>
      <c r="D6" s="15"/>
      <c r="E6" s="15"/>
      <c r="F6" s="16"/>
      <c r="G6" s="16"/>
      <c r="H6" s="17"/>
      <c r="I6" s="16" t="str">
        <f t="shared" si="1"/>
        <v/>
      </c>
      <c r="J6" s="16" t="str">
        <f t="shared" si="2"/>
        <v/>
      </c>
      <c r="K6" s="16" t="str">
        <f t="shared" si="3"/>
        <v/>
      </c>
      <c r="L6" s="16" t="str">
        <f t="shared" si="4"/>
        <v/>
      </c>
      <c r="M6" s="16" t="str">
        <f t="shared" si="5"/>
        <v/>
      </c>
      <c r="N6" s="16" t="str">
        <f t="shared" si="15"/>
        <v/>
      </c>
      <c r="O6" s="18" t="str">
        <f>IF(B6="","",M6/Setup!$C$9)</f>
        <v/>
      </c>
      <c r="P6" s="15"/>
      <c r="Q6" s="15"/>
      <c r="R6" s="15"/>
      <c r="S6" s="19" t="str">
        <f>IF(B6="","",IF(D6="Equity Delivery",0,IF(Setup!$C$8="Zerodha",IF(OR(D6="Equity Intraday",D6="F&amp;O Futures"),MIN(F6*H6*0.0003,20),20),20)))</f>
        <v/>
      </c>
      <c r="T6" s="19" t="str">
        <f>IF(B6="","",IF(D6="Equity Delivery",0,IF(Setup!$C$8="Zerodha",IF(OR(D6="Equity Intraday",D6="F&amp;O Futures"),MIN(G6*H6*0.0003,20),20),20)))</f>
        <v/>
      </c>
      <c r="U6" s="19" t="str">
        <f t="shared" si="6"/>
        <v/>
      </c>
      <c r="V6" s="19" t="str">
        <f t="shared" si="7"/>
        <v/>
      </c>
      <c r="W6" s="19" t="str">
        <f t="shared" si="8"/>
        <v/>
      </c>
      <c r="X6" s="19" t="str">
        <f t="shared" si="9"/>
        <v/>
      </c>
      <c r="Y6" s="19" t="str">
        <f t="shared" si="10"/>
        <v/>
      </c>
      <c r="Z6" s="19" t="str">
        <f t="shared" si="11"/>
        <v/>
      </c>
      <c r="AA6" s="19" t="str">
        <f t="shared" si="12"/>
        <v/>
      </c>
      <c r="AB6" s="19" t="str">
        <f t="shared" si="13"/>
        <v/>
      </c>
      <c r="AC6" s="19" t="str">
        <f t="shared" si="14"/>
        <v/>
      </c>
    </row>
    <row r="7" spans="1:29" x14ac:dyDescent="0.3">
      <c r="A7" s="13" t="str">
        <f t="shared" si="0"/>
        <v/>
      </c>
      <c r="B7" s="14"/>
      <c r="C7" s="15"/>
      <c r="D7" s="15"/>
      <c r="E7" s="15"/>
      <c r="F7" s="16"/>
      <c r="G7" s="16"/>
      <c r="H7" s="17"/>
      <c r="I7" s="16" t="str">
        <f t="shared" si="1"/>
        <v/>
      </c>
      <c r="J7" s="16" t="str">
        <f t="shared" si="2"/>
        <v/>
      </c>
      <c r="K7" s="16" t="str">
        <f t="shared" si="3"/>
        <v/>
      </c>
      <c r="L7" s="16" t="str">
        <f t="shared" si="4"/>
        <v/>
      </c>
      <c r="M7" s="16" t="str">
        <f t="shared" si="5"/>
        <v/>
      </c>
      <c r="N7" s="16" t="str">
        <f t="shared" si="15"/>
        <v/>
      </c>
      <c r="O7" s="18" t="str">
        <f>IF(B7="","",M7/Setup!$C$9)</f>
        <v/>
      </c>
      <c r="P7" s="15"/>
      <c r="Q7" s="15"/>
      <c r="R7" s="15"/>
      <c r="S7" s="19" t="str">
        <f>IF(B7="","",IF(D7="Equity Delivery",0,IF(Setup!$C$8="Zerodha",IF(OR(D7="Equity Intraday",D7="F&amp;O Futures"),MIN(F7*H7*0.0003,20),20),20)))</f>
        <v/>
      </c>
      <c r="T7" s="19" t="str">
        <f>IF(B7="","",IF(D7="Equity Delivery",0,IF(Setup!$C$8="Zerodha",IF(OR(D7="Equity Intraday",D7="F&amp;O Futures"),MIN(G7*H7*0.0003,20),20),20)))</f>
        <v/>
      </c>
      <c r="U7" s="19" t="str">
        <f t="shared" si="6"/>
        <v/>
      </c>
      <c r="V7" s="19" t="str">
        <f t="shared" si="7"/>
        <v/>
      </c>
      <c r="W7" s="19" t="str">
        <f t="shared" si="8"/>
        <v/>
      </c>
      <c r="X7" s="19" t="str">
        <f t="shared" si="9"/>
        <v/>
      </c>
      <c r="Y7" s="19" t="str">
        <f t="shared" si="10"/>
        <v/>
      </c>
      <c r="Z7" s="19" t="str">
        <f t="shared" si="11"/>
        <v/>
      </c>
      <c r="AA7" s="19" t="str">
        <f t="shared" si="12"/>
        <v/>
      </c>
      <c r="AB7" s="19" t="str">
        <f t="shared" si="13"/>
        <v/>
      </c>
      <c r="AC7" s="19" t="str">
        <f t="shared" si="14"/>
        <v/>
      </c>
    </row>
    <row r="8" spans="1:29" x14ac:dyDescent="0.3">
      <c r="A8" s="13" t="str">
        <f t="shared" si="0"/>
        <v/>
      </c>
      <c r="B8" s="14"/>
      <c r="C8" s="15"/>
      <c r="D8" s="15"/>
      <c r="E8" s="15"/>
      <c r="F8" s="16"/>
      <c r="G8" s="16"/>
      <c r="H8" s="17"/>
      <c r="I8" s="16" t="str">
        <f t="shared" si="1"/>
        <v/>
      </c>
      <c r="J8" s="16" t="str">
        <f t="shared" si="2"/>
        <v/>
      </c>
      <c r="K8" s="16" t="str">
        <f t="shared" si="3"/>
        <v/>
      </c>
      <c r="L8" s="16" t="str">
        <f t="shared" si="4"/>
        <v/>
      </c>
      <c r="M8" s="16" t="str">
        <f t="shared" si="5"/>
        <v/>
      </c>
      <c r="N8" s="16" t="str">
        <f t="shared" si="15"/>
        <v/>
      </c>
      <c r="O8" s="18" t="str">
        <f>IF(B8="","",M8/Setup!$C$9)</f>
        <v/>
      </c>
      <c r="P8" s="15"/>
      <c r="Q8" s="15"/>
      <c r="R8" s="15"/>
      <c r="S8" s="19" t="str">
        <f>IF(B8="","",IF(D8="Equity Delivery",0,IF(Setup!$C$8="Zerodha",IF(OR(D8="Equity Intraday",D8="F&amp;O Futures"),MIN(F8*H8*0.0003,20),20),20)))</f>
        <v/>
      </c>
      <c r="T8" s="19" t="str">
        <f>IF(B8="","",IF(D8="Equity Delivery",0,IF(Setup!$C$8="Zerodha",IF(OR(D8="Equity Intraday",D8="F&amp;O Futures"),MIN(G8*H8*0.0003,20),20),20)))</f>
        <v/>
      </c>
      <c r="U8" s="19" t="str">
        <f t="shared" si="6"/>
        <v/>
      </c>
      <c r="V8" s="19" t="str">
        <f t="shared" si="7"/>
        <v/>
      </c>
      <c r="W8" s="19" t="str">
        <f t="shared" si="8"/>
        <v/>
      </c>
      <c r="X8" s="19" t="str">
        <f t="shared" si="9"/>
        <v/>
      </c>
      <c r="Y8" s="19" t="str">
        <f t="shared" si="10"/>
        <v/>
      </c>
      <c r="Z8" s="19" t="str">
        <f t="shared" si="11"/>
        <v/>
      </c>
      <c r="AA8" s="19" t="str">
        <f t="shared" si="12"/>
        <v/>
      </c>
      <c r="AB8" s="19" t="str">
        <f t="shared" si="13"/>
        <v/>
      </c>
      <c r="AC8" s="19" t="str">
        <f t="shared" si="14"/>
        <v/>
      </c>
    </row>
    <row r="9" spans="1:29" x14ac:dyDescent="0.3">
      <c r="A9" s="13" t="str">
        <f t="shared" si="0"/>
        <v/>
      </c>
      <c r="B9" s="14"/>
      <c r="C9" s="15"/>
      <c r="D9" s="15"/>
      <c r="E9" s="15"/>
      <c r="F9" s="16"/>
      <c r="G9" s="16"/>
      <c r="H9" s="17"/>
      <c r="I9" s="16" t="str">
        <f t="shared" si="1"/>
        <v/>
      </c>
      <c r="J9" s="16" t="str">
        <f t="shared" si="2"/>
        <v/>
      </c>
      <c r="K9" s="16" t="str">
        <f t="shared" si="3"/>
        <v/>
      </c>
      <c r="L9" s="16" t="str">
        <f t="shared" si="4"/>
        <v/>
      </c>
      <c r="M9" s="16" t="str">
        <f t="shared" si="5"/>
        <v/>
      </c>
      <c r="N9" s="16" t="str">
        <f t="shared" si="15"/>
        <v/>
      </c>
      <c r="O9" s="18" t="str">
        <f>IF(B9="","",M9/Setup!$C$9)</f>
        <v/>
      </c>
      <c r="P9" s="15"/>
      <c r="Q9" s="15"/>
      <c r="R9" s="15"/>
      <c r="S9" s="19" t="str">
        <f>IF(B9="","",IF(D9="Equity Delivery",0,IF(Setup!$C$8="Zerodha",IF(OR(D9="Equity Intraday",D9="F&amp;O Futures"),MIN(F9*H9*0.0003,20),20),20)))</f>
        <v/>
      </c>
      <c r="T9" s="19" t="str">
        <f>IF(B9="","",IF(D9="Equity Delivery",0,IF(Setup!$C$8="Zerodha",IF(OR(D9="Equity Intraday",D9="F&amp;O Futures"),MIN(G9*H9*0.0003,20),20),20)))</f>
        <v/>
      </c>
      <c r="U9" s="19" t="str">
        <f t="shared" si="6"/>
        <v/>
      </c>
      <c r="V9" s="19" t="str">
        <f t="shared" si="7"/>
        <v/>
      </c>
      <c r="W9" s="19" t="str">
        <f t="shared" si="8"/>
        <v/>
      </c>
      <c r="X9" s="19" t="str">
        <f t="shared" si="9"/>
        <v/>
      </c>
      <c r="Y9" s="19" t="str">
        <f t="shared" si="10"/>
        <v/>
      </c>
      <c r="Z9" s="19" t="str">
        <f t="shared" si="11"/>
        <v/>
      </c>
      <c r="AA9" s="19" t="str">
        <f t="shared" si="12"/>
        <v/>
      </c>
      <c r="AB9" s="19" t="str">
        <f t="shared" si="13"/>
        <v/>
      </c>
      <c r="AC9" s="19" t="str">
        <f t="shared" si="14"/>
        <v/>
      </c>
    </row>
    <row r="10" spans="1:29" x14ac:dyDescent="0.3">
      <c r="A10" s="13" t="str">
        <f t="shared" si="0"/>
        <v/>
      </c>
      <c r="B10" s="14"/>
      <c r="C10" s="15"/>
      <c r="D10" s="15"/>
      <c r="E10" s="15"/>
      <c r="F10" s="16"/>
      <c r="G10" s="16"/>
      <c r="H10" s="17"/>
      <c r="I10" s="16" t="str">
        <f t="shared" si="1"/>
        <v/>
      </c>
      <c r="J10" s="16" t="str">
        <f t="shared" si="2"/>
        <v/>
      </c>
      <c r="K10" s="16" t="str">
        <f t="shared" si="3"/>
        <v/>
      </c>
      <c r="L10" s="16" t="str">
        <f t="shared" si="4"/>
        <v/>
      </c>
      <c r="M10" s="16" t="str">
        <f t="shared" si="5"/>
        <v/>
      </c>
      <c r="N10" s="16" t="str">
        <f t="shared" si="15"/>
        <v/>
      </c>
      <c r="O10" s="18" t="str">
        <f>IF(B10="","",M10/Setup!$C$9)</f>
        <v/>
      </c>
      <c r="P10" s="15"/>
      <c r="Q10" s="15"/>
      <c r="R10" s="15"/>
      <c r="S10" s="19" t="str">
        <f>IF(B10="","",IF(D10="Equity Delivery",0,IF(Setup!$C$8="Zerodha",IF(OR(D10="Equity Intraday",D10="F&amp;O Futures"),MIN(F10*H10*0.0003,20),20),20)))</f>
        <v/>
      </c>
      <c r="T10" s="19" t="str">
        <f>IF(B10="","",IF(D10="Equity Delivery",0,IF(Setup!$C$8="Zerodha",IF(OR(D10="Equity Intraday",D10="F&amp;O Futures"),MIN(G10*H10*0.0003,20),20),20)))</f>
        <v/>
      </c>
      <c r="U10" s="19" t="str">
        <f t="shared" si="6"/>
        <v/>
      </c>
      <c r="V10" s="19" t="str">
        <f t="shared" si="7"/>
        <v/>
      </c>
      <c r="W10" s="19" t="str">
        <f t="shared" si="8"/>
        <v/>
      </c>
      <c r="X10" s="19" t="str">
        <f t="shared" si="9"/>
        <v/>
      </c>
      <c r="Y10" s="19" t="str">
        <f t="shared" si="10"/>
        <v/>
      </c>
      <c r="Z10" s="19" t="str">
        <f t="shared" si="11"/>
        <v/>
      </c>
      <c r="AA10" s="19" t="str">
        <f t="shared" si="12"/>
        <v/>
      </c>
      <c r="AB10" s="19" t="str">
        <f t="shared" si="13"/>
        <v/>
      </c>
      <c r="AC10" s="19" t="str">
        <f t="shared" si="14"/>
        <v/>
      </c>
    </row>
    <row r="11" spans="1:29" x14ac:dyDescent="0.3">
      <c r="A11" s="13" t="str">
        <f t="shared" si="0"/>
        <v/>
      </c>
      <c r="B11" s="14"/>
      <c r="C11" s="15"/>
      <c r="D11" s="15"/>
      <c r="E11" s="15"/>
      <c r="F11" s="16"/>
      <c r="G11" s="16"/>
      <c r="H11" s="17"/>
      <c r="I11" s="16" t="str">
        <f t="shared" si="1"/>
        <v/>
      </c>
      <c r="J11" s="16" t="str">
        <f t="shared" si="2"/>
        <v/>
      </c>
      <c r="K11" s="16" t="str">
        <f t="shared" si="3"/>
        <v/>
      </c>
      <c r="L11" s="16" t="str">
        <f t="shared" si="4"/>
        <v/>
      </c>
      <c r="M11" s="16" t="str">
        <f t="shared" si="5"/>
        <v/>
      </c>
      <c r="N11" s="16" t="str">
        <f t="shared" si="15"/>
        <v/>
      </c>
      <c r="O11" s="18" t="str">
        <f>IF(B11="","",M11/Setup!$C$9)</f>
        <v/>
      </c>
      <c r="P11" s="15"/>
      <c r="Q11" s="15"/>
      <c r="R11" s="15"/>
      <c r="S11" s="19" t="str">
        <f>IF(B11="","",IF(D11="Equity Delivery",0,IF(Setup!$C$8="Zerodha",IF(OR(D11="Equity Intraday",D11="F&amp;O Futures"),MIN(F11*H11*0.0003,20),20),20)))</f>
        <v/>
      </c>
      <c r="T11" s="19" t="str">
        <f>IF(B11="","",IF(D11="Equity Delivery",0,IF(Setup!$C$8="Zerodha",IF(OR(D11="Equity Intraday",D11="F&amp;O Futures"),MIN(G11*H11*0.0003,20),20),20)))</f>
        <v/>
      </c>
      <c r="U11" s="19" t="str">
        <f t="shared" si="6"/>
        <v/>
      </c>
      <c r="V11" s="19" t="str">
        <f t="shared" si="7"/>
        <v/>
      </c>
      <c r="W11" s="19" t="str">
        <f t="shared" si="8"/>
        <v/>
      </c>
      <c r="X11" s="19" t="str">
        <f t="shared" si="9"/>
        <v/>
      </c>
      <c r="Y11" s="19" t="str">
        <f t="shared" si="10"/>
        <v/>
      </c>
      <c r="Z11" s="19" t="str">
        <f t="shared" si="11"/>
        <v/>
      </c>
      <c r="AA11" s="19" t="str">
        <f t="shared" si="12"/>
        <v/>
      </c>
      <c r="AB11" s="19" t="str">
        <f t="shared" si="13"/>
        <v/>
      </c>
      <c r="AC11" s="19" t="str">
        <f t="shared" si="14"/>
        <v/>
      </c>
    </row>
    <row r="12" spans="1:29" x14ac:dyDescent="0.3">
      <c r="A12" s="13" t="str">
        <f t="shared" si="0"/>
        <v/>
      </c>
      <c r="B12" s="14"/>
      <c r="C12" s="15"/>
      <c r="D12" s="15"/>
      <c r="E12" s="15"/>
      <c r="F12" s="16"/>
      <c r="G12" s="16"/>
      <c r="H12" s="17"/>
      <c r="I12" s="16" t="str">
        <f t="shared" si="1"/>
        <v/>
      </c>
      <c r="J12" s="16" t="str">
        <f t="shared" si="2"/>
        <v/>
      </c>
      <c r="K12" s="16" t="str">
        <f t="shared" si="3"/>
        <v/>
      </c>
      <c r="L12" s="16" t="str">
        <f t="shared" si="4"/>
        <v/>
      </c>
      <c r="M12" s="16" t="str">
        <f t="shared" si="5"/>
        <v/>
      </c>
      <c r="N12" s="16" t="str">
        <f t="shared" si="15"/>
        <v/>
      </c>
      <c r="O12" s="18" t="str">
        <f>IF(B12="","",M12/Setup!$C$9)</f>
        <v/>
      </c>
      <c r="P12" s="15"/>
      <c r="Q12" s="15"/>
      <c r="R12" s="15"/>
      <c r="S12" s="19" t="str">
        <f>IF(B12="","",IF(D12="Equity Delivery",0,IF(Setup!$C$8="Zerodha",IF(OR(D12="Equity Intraday",D12="F&amp;O Futures"),MIN(F12*H12*0.0003,20),20),20)))</f>
        <v/>
      </c>
      <c r="T12" s="19" t="str">
        <f>IF(B12="","",IF(D12="Equity Delivery",0,IF(Setup!$C$8="Zerodha",IF(OR(D12="Equity Intraday",D12="F&amp;O Futures"),MIN(G12*H12*0.0003,20),20),20)))</f>
        <v/>
      </c>
      <c r="U12" s="19" t="str">
        <f t="shared" si="6"/>
        <v/>
      </c>
      <c r="V12" s="19" t="str">
        <f t="shared" si="7"/>
        <v/>
      </c>
      <c r="W12" s="19" t="str">
        <f t="shared" si="8"/>
        <v/>
      </c>
      <c r="X12" s="19" t="str">
        <f t="shared" si="9"/>
        <v/>
      </c>
      <c r="Y12" s="19" t="str">
        <f t="shared" si="10"/>
        <v/>
      </c>
      <c r="Z12" s="19" t="str">
        <f t="shared" si="11"/>
        <v/>
      </c>
      <c r="AA12" s="19" t="str">
        <f t="shared" si="12"/>
        <v/>
      </c>
      <c r="AB12" s="19" t="str">
        <f t="shared" si="13"/>
        <v/>
      </c>
      <c r="AC12" s="19" t="str">
        <f t="shared" si="14"/>
        <v/>
      </c>
    </row>
    <row r="13" spans="1:29" x14ac:dyDescent="0.3">
      <c r="A13" s="13" t="str">
        <f t="shared" si="0"/>
        <v/>
      </c>
      <c r="B13" s="14"/>
      <c r="C13" s="15"/>
      <c r="D13" s="15"/>
      <c r="E13" s="15"/>
      <c r="F13" s="16"/>
      <c r="G13" s="16"/>
      <c r="H13" s="17"/>
      <c r="I13" s="16" t="str">
        <f t="shared" si="1"/>
        <v/>
      </c>
      <c r="J13" s="16" t="str">
        <f t="shared" si="2"/>
        <v/>
      </c>
      <c r="K13" s="16" t="str">
        <f t="shared" si="3"/>
        <v/>
      </c>
      <c r="L13" s="16" t="str">
        <f t="shared" si="4"/>
        <v/>
      </c>
      <c r="M13" s="16" t="str">
        <f t="shared" si="5"/>
        <v/>
      </c>
      <c r="N13" s="16" t="str">
        <f t="shared" si="15"/>
        <v/>
      </c>
      <c r="O13" s="18" t="str">
        <f>IF(B13="","",M13/Setup!$C$9)</f>
        <v/>
      </c>
      <c r="P13" s="15"/>
      <c r="Q13" s="15"/>
      <c r="R13" s="15"/>
      <c r="S13" s="19" t="str">
        <f>IF(B13="","",IF(D13="Equity Delivery",0,IF(Setup!$C$8="Zerodha",IF(OR(D13="Equity Intraday",D13="F&amp;O Futures"),MIN(F13*H13*0.0003,20),20),20)))</f>
        <v/>
      </c>
      <c r="T13" s="19" t="str">
        <f>IF(B13="","",IF(D13="Equity Delivery",0,IF(Setup!$C$8="Zerodha",IF(OR(D13="Equity Intraday",D13="F&amp;O Futures"),MIN(G13*H13*0.0003,20),20),20)))</f>
        <v/>
      </c>
      <c r="U13" s="19" t="str">
        <f t="shared" si="6"/>
        <v/>
      </c>
      <c r="V13" s="19" t="str">
        <f t="shared" si="7"/>
        <v/>
      </c>
      <c r="W13" s="19" t="str">
        <f t="shared" si="8"/>
        <v/>
      </c>
      <c r="X13" s="19" t="str">
        <f t="shared" si="9"/>
        <v/>
      </c>
      <c r="Y13" s="19" t="str">
        <f t="shared" si="10"/>
        <v/>
      </c>
      <c r="Z13" s="19" t="str">
        <f t="shared" si="11"/>
        <v/>
      </c>
      <c r="AA13" s="19" t="str">
        <f t="shared" si="12"/>
        <v/>
      </c>
      <c r="AB13" s="19" t="str">
        <f t="shared" si="13"/>
        <v/>
      </c>
      <c r="AC13" s="19" t="str">
        <f t="shared" si="14"/>
        <v/>
      </c>
    </row>
    <row r="14" spans="1:29" x14ac:dyDescent="0.3">
      <c r="A14" s="13" t="str">
        <f t="shared" si="0"/>
        <v/>
      </c>
      <c r="B14" s="14"/>
      <c r="C14" s="15"/>
      <c r="D14" s="15"/>
      <c r="E14" s="15"/>
      <c r="F14" s="16"/>
      <c r="G14" s="16"/>
      <c r="H14" s="17"/>
      <c r="I14" s="16" t="str">
        <f t="shared" si="1"/>
        <v/>
      </c>
      <c r="J14" s="16" t="str">
        <f t="shared" si="2"/>
        <v/>
      </c>
      <c r="K14" s="16" t="str">
        <f t="shared" si="3"/>
        <v/>
      </c>
      <c r="L14" s="16" t="str">
        <f t="shared" si="4"/>
        <v/>
      </c>
      <c r="M14" s="16" t="str">
        <f t="shared" si="5"/>
        <v/>
      </c>
      <c r="N14" s="16" t="str">
        <f t="shared" si="15"/>
        <v/>
      </c>
      <c r="O14" s="18" t="str">
        <f>IF(B14="","",M14/Setup!$C$9)</f>
        <v/>
      </c>
      <c r="P14" s="15"/>
      <c r="Q14" s="15"/>
      <c r="R14" s="15"/>
      <c r="S14" s="19" t="str">
        <f>IF(B14="","",IF(D14="Equity Delivery",0,IF(Setup!$C$8="Zerodha",IF(OR(D14="Equity Intraday",D14="F&amp;O Futures"),MIN(F14*H14*0.0003,20),20),20)))</f>
        <v/>
      </c>
      <c r="T14" s="19" t="str">
        <f>IF(B14="","",IF(D14="Equity Delivery",0,IF(Setup!$C$8="Zerodha",IF(OR(D14="Equity Intraday",D14="F&amp;O Futures"),MIN(G14*H14*0.0003,20),20),20)))</f>
        <v/>
      </c>
      <c r="U14" s="19" t="str">
        <f t="shared" si="6"/>
        <v/>
      </c>
      <c r="V14" s="19" t="str">
        <f t="shared" si="7"/>
        <v/>
      </c>
      <c r="W14" s="19" t="str">
        <f t="shared" si="8"/>
        <v/>
      </c>
      <c r="X14" s="19" t="str">
        <f t="shared" si="9"/>
        <v/>
      </c>
      <c r="Y14" s="19" t="str">
        <f t="shared" si="10"/>
        <v/>
      </c>
      <c r="Z14" s="19" t="str">
        <f t="shared" si="11"/>
        <v/>
      </c>
      <c r="AA14" s="19" t="str">
        <f t="shared" si="12"/>
        <v/>
      </c>
      <c r="AB14" s="19" t="str">
        <f t="shared" si="13"/>
        <v/>
      </c>
      <c r="AC14" s="19" t="str">
        <f t="shared" si="14"/>
        <v/>
      </c>
    </row>
    <row r="15" spans="1:29" x14ac:dyDescent="0.3">
      <c r="A15" s="13" t="str">
        <f t="shared" si="0"/>
        <v/>
      </c>
      <c r="B15" s="14"/>
      <c r="C15" s="15"/>
      <c r="D15" s="15"/>
      <c r="E15" s="15"/>
      <c r="F15" s="16"/>
      <c r="G15" s="16"/>
      <c r="H15" s="17"/>
      <c r="I15" s="16" t="str">
        <f t="shared" si="1"/>
        <v/>
      </c>
      <c r="J15" s="16" t="str">
        <f t="shared" si="2"/>
        <v/>
      </c>
      <c r="K15" s="16" t="str">
        <f t="shared" si="3"/>
        <v/>
      </c>
      <c r="L15" s="16" t="str">
        <f t="shared" si="4"/>
        <v/>
      </c>
      <c r="M15" s="16" t="str">
        <f t="shared" si="5"/>
        <v/>
      </c>
      <c r="N15" s="16" t="str">
        <f t="shared" si="15"/>
        <v/>
      </c>
      <c r="O15" s="18" t="str">
        <f>IF(B15="","",M15/Setup!$C$9)</f>
        <v/>
      </c>
      <c r="P15" s="15"/>
      <c r="Q15" s="15"/>
      <c r="R15" s="15"/>
      <c r="S15" s="19" t="str">
        <f>IF(B15="","",IF(D15="Equity Delivery",0,IF(Setup!$C$8="Zerodha",IF(OR(D15="Equity Intraday",D15="F&amp;O Futures"),MIN(F15*H15*0.0003,20),20),20)))</f>
        <v/>
      </c>
      <c r="T15" s="19" t="str">
        <f>IF(B15="","",IF(D15="Equity Delivery",0,IF(Setup!$C$8="Zerodha",IF(OR(D15="Equity Intraday",D15="F&amp;O Futures"),MIN(G15*H15*0.0003,20),20),20)))</f>
        <v/>
      </c>
      <c r="U15" s="19" t="str">
        <f t="shared" si="6"/>
        <v/>
      </c>
      <c r="V15" s="19" t="str">
        <f t="shared" si="7"/>
        <v/>
      </c>
      <c r="W15" s="19" t="str">
        <f t="shared" si="8"/>
        <v/>
      </c>
      <c r="X15" s="19" t="str">
        <f t="shared" si="9"/>
        <v/>
      </c>
      <c r="Y15" s="19" t="str">
        <f t="shared" si="10"/>
        <v/>
      </c>
      <c r="Z15" s="19" t="str">
        <f t="shared" si="11"/>
        <v/>
      </c>
      <c r="AA15" s="19" t="str">
        <f t="shared" si="12"/>
        <v/>
      </c>
      <c r="AB15" s="19" t="str">
        <f t="shared" si="13"/>
        <v/>
      </c>
      <c r="AC15" s="19" t="str">
        <f t="shared" si="14"/>
        <v/>
      </c>
    </row>
    <row r="16" spans="1:29" x14ac:dyDescent="0.3">
      <c r="A16" s="13" t="str">
        <f t="shared" si="0"/>
        <v/>
      </c>
      <c r="B16" s="14"/>
      <c r="C16" s="15"/>
      <c r="D16" s="15"/>
      <c r="E16" s="15"/>
      <c r="F16" s="16"/>
      <c r="G16" s="16"/>
      <c r="H16" s="17"/>
      <c r="I16" s="16" t="str">
        <f t="shared" si="1"/>
        <v/>
      </c>
      <c r="J16" s="16" t="str">
        <f t="shared" si="2"/>
        <v/>
      </c>
      <c r="K16" s="16" t="str">
        <f t="shared" si="3"/>
        <v/>
      </c>
      <c r="L16" s="16" t="str">
        <f t="shared" si="4"/>
        <v/>
      </c>
      <c r="M16" s="16" t="str">
        <f t="shared" si="5"/>
        <v/>
      </c>
      <c r="N16" s="16" t="str">
        <f t="shared" si="15"/>
        <v/>
      </c>
      <c r="O16" s="18" t="str">
        <f>IF(B16="","",M16/Setup!$C$9)</f>
        <v/>
      </c>
      <c r="P16" s="15"/>
      <c r="Q16" s="15"/>
      <c r="R16" s="15"/>
      <c r="S16" s="19" t="str">
        <f>IF(B16="","",IF(D16="Equity Delivery",0,IF(Setup!$C$8="Zerodha",IF(OR(D16="Equity Intraday",D16="F&amp;O Futures"),MIN(F16*H16*0.0003,20),20),20)))</f>
        <v/>
      </c>
      <c r="T16" s="19" t="str">
        <f>IF(B16="","",IF(D16="Equity Delivery",0,IF(Setup!$C$8="Zerodha",IF(OR(D16="Equity Intraday",D16="F&amp;O Futures"),MIN(G16*H16*0.0003,20),20),20)))</f>
        <v/>
      </c>
      <c r="U16" s="19" t="str">
        <f t="shared" si="6"/>
        <v/>
      </c>
      <c r="V16" s="19" t="str">
        <f t="shared" si="7"/>
        <v/>
      </c>
      <c r="W16" s="19" t="str">
        <f t="shared" si="8"/>
        <v/>
      </c>
      <c r="X16" s="19" t="str">
        <f t="shared" si="9"/>
        <v/>
      </c>
      <c r="Y16" s="19" t="str">
        <f t="shared" si="10"/>
        <v/>
      </c>
      <c r="Z16" s="19" t="str">
        <f t="shared" si="11"/>
        <v/>
      </c>
      <c r="AA16" s="19" t="str">
        <f t="shared" si="12"/>
        <v/>
      </c>
      <c r="AB16" s="19" t="str">
        <f t="shared" si="13"/>
        <v/>
      </c>
      <c r="AC16" s="19" t="str">
        <f t="shared" si="14"/>
        <v/>
      </c>
    </row>
    <row r="17" spans="1:29" x14ac:dyDescent="0.3">
      <c r="A17" s="13" t="str">
        <f t="shared" si="0"/>
        <v/>
      </c>
      <c r="B17" s="14"/>
      <c r="C17" s="15"/>
      <c r="D17" s="15"/>
      <c r="E17" s="15"/>
      <c r="F17" s="16"/>
      <c r="G17" s="16"/>
      <c r="H17" s="17"/>
      <c r="I17" s="16" t="str">
        <f t="shared" si="1"/>
        <v/>
      </c>
      <c r="J17" s="16" t="str">
        <f t="shared" si="2"/>
        <v/>
      </c>
      <c r="K17" s="16" t="str">
        <f t="shared" si="3"/>
        <v/>
      </c>
      <c r="L17" s="16" t="str">
        <f t="shared" si="4"/>
        <v/>
      </c>
      <c r="M17" s="16" t="str">
        <f t="shared" si="5"/>
        <v/>
      </c>
      <c r="N17" s="16" t="str">
        <f t="shared" si="15"/>
        <v/>
      </c>
      <c r="O17" s="18" t="str">
        <f>IF(B17="","",M17/Setup!$C$9)</f>
        <v/>
      </c>
      <c r="P17" s="15"/>
      <c r="Q17" s="15"/>
      <c r="R17" s="15"/>
      <c r="S17" s="19" t="str">
        <f>IF(B17="","",IF(D17="Equity Delivery",0,IF(Setup!$C$8="Zerodha",IF(OR(D17="Equity Intraday",D17="F&amp;O Futures"),MIN(F17*H17*0.0003,20),20),20)))</f>
        <v/>
      </c>
      <c r="T17" s="19" t="str">
        <f>IF(B17="","",IF(D17="Equity Delivery",0,IF(Setup!$C$8="Zerodha",IF(OR(D17="Equity Intraday",D17="F&amp;O Futures"),MIN(G17*H17*0.0003,20),20),20)))</f>
        <v/>
      </c>
      <c r="U17" s="19" t="str">
        <f t="shared" si="6"/>
        <v/>
      </c>
      <c r="V17" s="19" t="str">
        <f t="shared" si="7"/>
        <v/>
      </c>
      <c r="W17" s="19" t="str">
        <f t="shared" si="8"/>
        <v/>
      </c>
      <c r="X17" s="19" t="str">
        <f t="shared" si="9"/>
        <v/>
      </c>
      <c r="Y17" s="19" t="str">
        <f t="shared" si="10"/>
        <v/>
      </c>
      <c r="Z17" s="19" t="str">
        <f t="shared" si="11"/>
        <v/>
      </c>
      <c r="AA17" s="19" t="str">
        <f t="shared" si="12"/>
        <v/>
      </c>
      <c r="AB17" s="19" t="str">
        <f t="shared" si="13"/>
        <v/>
      </c>
      <c r="AC17" s="19" t="str">
        <f t="shared" si="14"/>
        <v/>
      </c>
    </row>
    <row r="18" spans="1:29" x14ac:dyDescent="0.3">
      <c r="A18" s="13" t="str">
        <f t="shared" si="0"/>
        <v/>
      </c>
      <c r="B18" s="14"/>
      <c r="C18" s="15"/>
      <c r="D18" s="15"/>
      <c r="E18" s="15"/>
      <c r="F18" s="16"/>
      <c r="G18" s="16"/>
      <c r="H18" s="17"/>
      <c r="I18" s="16" t="str">
        <f t="shared" si="1"/>
        <v/>
      </c>
      <c r="J18" s="16" t="str">
        <f t="shared" si="2"/>
        <v/>
      </c>
      <c r="K18" s="16" t="str">
        <f t="shared" si="3"/>
        <v/>
      </c>
      <c r="L18" s="16" t="str">
        <f t="shared" si="4"/>
        <v/>
      </c>
      <c r="M18" s="16" t="str">
        <f t="shared" si="5"/>
        <v/>
      </c>
      <c r="N18" s="16" t="str">
        <f t="shared" si="15"/>
        <v/>
      </c>
      <c r="O18" s="18" t="str">
        <f>IF(B18="","",M18/Setup!$C$9)</f>
        <v/>
      </c>
      <c r="P18" s="15"/>
      <c r="Q18" s="15"/>
      <c r="R18" s="15"/>
      <c r="S18" s="19" t="str">
        <f>IF(B18="","",IF(D18="Equity Delivery",0,IF(Setup!$C$8="Zerodha",IF(OR(D18="Equity Intraday",D18="F&amp;O Futures"),MIN(F18*H18*0.0003,20),20),20)))</f>
        <v/>
      </c>
      <c r="T18" s="19" t="str">
        <f>IF(B18="","",IF(D18="Equity Delivery",0,IF(Setup!$C$8="Zerodha",IF(OR(D18="Equity Intraday",D18="F&amp;O Futures"),MIN(G18*H18*0.0003,20),20),20)))</f>
        <v/>
      </c>
      <c r="U18" s="19" t="str">
        <f t="shared" si="6"/>
        <v/>
      </c>
      <c r="V18" s="19" t="str">
        <f t="shared" si="7"/>
        <v/>
      </c>
      <c r="W18" s="19" t="str">
        <f t="shared" si="8"/>
        <v/>
      </c>
      <c r="X18" s="19" t="str">
        <f t="shared" si="9"/>
        <v/>
      </c>
      <c r="Y18" s="19" t="str">
        <f t="shared" si="10"/>
        <v/>
      </c>
      <c r="Z18" s="19" t="str">
        <f t="shared" si="11"/>
        <v/>
      </c>
      <c r="AA18" s="19" t="str">
        <f t="shared" si="12"/>
        <v/>
      </c>
      <c r="AB18" s="19" t="str">
        <f t="shared" si="13"/>
        <v/>
      </c>
      <c r="AC18" s="19" t="str">
        <f t="shared" si="14"/>
        <v/>
      </c>
    </row>
    <row r="19" spans="1:29" x14ac:dyDescent="0.3">
      <c r="A19" s="13" t="str">
        <f t="shared" si="0"/>
        <v/>
      </c>
      <c r="B19" s="14"/>
      <c r="C19" s="15"/>
      <c r="D19" s="15"/>
      <c r="E19" s="15"/>
      <c r="F19" s="16"/>
      <c r="G19" s="16"/>
      <c r="H19" s="17"/>
      <c r="I19" s="16" t="str">
        <f t="shared" si="1"/>
        <v/>
      </c>
      <c r="J19" s="16" t="str">
        <f t="shared" si="2"/>
        <v/>
      </c>
      <c r="K19" s="16" t="str">
        <f t="shared" si="3"/>
        <v/>
      </c>
      <c r="L19" s="16" t="str">
        <f t="shared" si="4"/>
        <v/>
      </c>
      <c r="M19" s="16" t="str">
        <f t="shared" si="5"/>
        <v/>
      </c>
      <c r="N19" s="16" t="str">
        <f t="shared" si="15"/>
        <v/>
      </c>
      <c r="O19" s="18" t="str">
        <f>IF(B19="","",M19/Setup!$C$9)</f>
        <v/>
      </c>
      <c r="P19" s="15"/>
      <c r="Q19" s="15"/>
      <c r="R19" s="15"/>
      <c r="S19" s="19" t="str">
        <f>IF(B19="","",IF(D19="Equity Delivery",0,IF(Setup!$C$8="Zerodha",IF(OR(D19="Equity Intraday",D19="F&amp;O Futures"),MIN(F19*H19*0.0003,20),20),20)))</f>
        <v/>
      </c>
      <c r="T19" s="19" t="str">
        <f>IF(B19="","",IF(D19="Equity Delivery",0,IF(Setup!$C$8="Zerodha",IF(OR(D19="Equity Intraday",D19="F&amp;O Futures"),MIN(G19*H19*0.0003,20),20),20)))</f>
        <v/>
      </c>
      <c r="U19" s="19" t="str">
        <f t="shared" si="6"/>
        <v/>
      </c>
      <c r="V19" s="19" t="str">
        <f t="shared" si="7"/>
        <v/>
      </c>
      <c r="W19" s="19" t="str">
        <f t="shared" si="8"/>
        <v/>
      </c>
      <c r="X19" s="19" t="str">
        <f t="shared" si="9"/>
        <v/>
      </c>
      <c r="Y19" s="19" t="str">
        <f t="shared" si="10"/>
        <v/>
      </c>
      <c r="Z19" s="19" t="str">
        <f t="shared" si="11"/>
        <v/>
      </c>
      <c r="AA19" s="19" t="str">
        <f t="shared" si="12"/>
        <v/>
      </c>
      <c r="AB19" s="19" t="str">
        <f t="shared" si="13"/>
        <v/>
      </c>
      <c r="AC19" s="19" t="str">
        <f t="shared" si="14"/>
        <v/>
      </c>
    </row>
    <row r="20" spans="1:29" x14ac:dyDescent="0.3">
      <c r="A20" s="13" t="str">
        <f t="shared" si="0"/>
        <v/>
      </c>
      <c r="B20" s="14"/>
      <c r="C20" s="15"/>
      <c r="D20" s="15"/>
      <c r="E20" s="15"/>
      <c r="F20" s="16"/>
      <c r="G20" s="16"/>
      <c r="H20" s="17"/>
      <c r="I20" s="16" t="str">
        <f t="shared" si="1"/>
        <v/>
      </c>
      <c r="J20" s="16" t="str">
        <f t="shared" si="2"/>
        <v/>
      </c>
      <c r="K20" s="16" t="str">
        <f t="shared" si="3"/>
        <v/>
      </c>
      <c r="L20" s="16" t="str">
        <f t="shared" si="4"/>
        <v/>
      </c>
      <c r="M20" s="16" t="str">
        <f t="shared" si="5"/>
        <v/>
      </c>
      <c r="N20" s="16" t="str">
        <f t="shared" si="15"/>
        <v/>
      </c>
      <c r="O20" s="18" t="str">
        <f>IF(B20="","",M20/Setup!$C$9)</f>
        <v/>
      </c>
      <c r="P20" s="15"/>
      <c r="Q20" s="15"/>
      <c r="R20" s="15"/>
      <c r="S20" s="19" t="str">
        <f>IF(B20="","",IF(D20="Equity Delivery",0,IF(Setup!$C$8="Zerodha",IF(OR(D20="Equity Intraday",D20="F&amp;O Futures"),MIN(F20*H20*0.0003,20),20),20)))</f>
        <v/>
      </c>
      <c r="T20" s="19" t="str">
        <f>IF(B20="","",IF(D20="Equity Delivery",0,IF(Setup!$C$8="Zerodha",IF(OR(D20="Equity Intraday",D20="F&amp;O Futures"),MIN(G20*H20*0.0003,20),20),20)))</f>
        <v/>
      </c>
      <c r="U20" s="19" t="str">
        <f t="shared" si="6"/>
        <v/>
      </c>
      <c r="V20" s="19" t="str">
        <f t="shared" si="7"/>
        <v/>
      </c>
      <c r="W20" s="19" t="str">
        <f t="shared" si="8"/>
        <v/>
      </c>
      <c r="X20" s="19" t="str">
        <f t="shared" si="9"/>
        <v/>
      </c>
      <c r="Y20" s="19" t="str">
        <f t="shared" si="10"/>
        <v/>
      </c>
      <c r="Z20" s="19" t="str">
        <f t="shared" si="11"/>
        <v/>
      </c>
      <c r="AA20" s="19" t="str">
        <f t="shared" si="12"/>
        <v/>
      </c>
      <c r="AB20" s="19" t="str">
        <f t="shared" si="13"/>
        <v/>
      </c>
      <c r="AC20" s="19" t="str">
        <f t="shared" si="14"/>
        <v/>
      </c>
    </row>
    <row r="21" spans="1:29" x14ac:dyDescent="0.3">
      <c r="A21" s="13" t="str">
        <f t="shared" si="0"/>
        <v/>
      </c>
      <c r="B21" s="14"/>
      <c r="C21" s="15"/>
      <c r="D21" s="15"/>
      <c r="E21" s="15"/>
      <c r="F21" s="16"/>
      <c r="G21" s="16"/>
      <c r="H21" s="17"/>
      <c r="I21" s="16" t="str">
        <f t="shared" si="1"/>
        <v/>
      </c>
      <c r="J21" s="16" t="str">
        <f t="shared" si="2"/>
        <v/>
      </c>
      <c r="K21" s="16" t="str">
        <f t="shared" si="3"/>
        <v/>
      </c>
      <c r="L21" s="16" t="str">
        <f t="shared" si="4"/>
        <v/>
      </c>
      <c r="M21" s="16" t="str">
        <f t="shared" si="5"/>
        <v/>
      </c>
      <c r="N21" s="16" t="str">
        <f t="shared" si="15"/>
        <v/>
      </c>
      <c r="O21" s="18" t="str">
        <f>IF(B21="","",M21/Setup!$C$9)</f>
        <v/>
      </c>
      <c r="P21" s="15"/>
      <c r="Q21" s="15"/>
      <c r="R21" s="15"/>
      <c r="S21" s="19" t="str">
        <f>IF(B21="","",IF(D21="Equity Delivery",0,IF(Setup!$C$8="Zerodha",IF(OR(D21="Equity Intraday",D21="F&amp;O Futures"),MIN(F21*H21*0.0003,20),20),20)))</f>
        <v/>
      </c>
      <c r="T21" s="19" t="str">
        <f>IF(B21="","",IF(D21="Equity Delivery",0,IF(Setup!$C$8="Zerodha",IF(OR(D21="Equity Intraday",D21="F&amp;O Futures"),MIN(G21*H21*0.0003,20),20),20)))</f>
        <v/>
      </c>
      <c r="U21" s="19" t="str">
        <f t="shared" si="6"/>
        <v/>
      </c>
      <c r="V21" s="19" t="str">
        <f t="shared" si="7"/>
        <v/>
      </c>
      <c r="W21" s="19" t="str">
        <f t="shared" si="8"/>
        <v/>
      </c>
      <c r="X21" s="19" t="str">
        <f t="shared" si="9"/>
        <v/>
      </c>
      <c r="Y21" s="19" t="str">
        <f t="shared" si="10"/>
        <v/>
      </c>
      <c r="Z21" s="19" t="str">
        <f t="shared" si="11"/>
        <v/>
      </c>
      <c r="AA21" s="19" t="str">
        <f t="shared" si="12"/>
        <v/>
      </c>
      <c r="AB21" s="19" t="str">
        <f t="shared" si="13"/>
        <v/>
      </c>
      <c r="AC21" s="19" t="str">
        <f t="shared" si="14"/>
        <v/>
      </c>
    </row>
    <row r="22" spans="1:29" x14ac:dyDescent="0.3">
      <c r="A22" s="13" t="str">
        <f t="shared" si="0"/>
        <v/>
      </c>
      <c r="B22" s="14"/>
      <c r="C22" s="15"/>
      <c r="D22" s="15"/>
      <c r="E22" s="15"/>
      <c r="F22" s="16"/>
      <c r="G22" s="16"/>
      <c r="H22" s="17"/>
      <c r="I22" s="16" t="str">
        <f t="shared" si="1"/>
        <v/>
      </c>
      <c r="J22" s="16" t="str">
        <f t="shared" si="2"/>
        <v/>
      </c>
      <c r="K22" s="16" t="str">
        <f t="shared" si="3"/>
        <v/>
      </c>
      <c r="L22" s="16" t="str">
        <f t="shared" si="4"/>
        <v/>
      </c>
      <c r="M22" s="16" t="str">
        <f t="shared" si="5"/>
        <v/>
      </c>
      <c r="N22" s="16" t="str">
        <f t="shared" si="15"/>
        <v/>
      </c>
      <c r="O22" s="18" t="str">
        <f>IF(B22="","",M22/Setup!$C$9)</f>
        <v/>
      </c>
      <c r="P22" s="15"/>
      <c r="Q22" s="15"/>
      <c r="R22" s="15"/>
      <c r="S22" s="19" t="str">
        <f>IF(B22="","",IF(D22="Equity Delivery",0,IF(Setup!$C$8="Zerodha",IF(OR(D22="Equity Intraday",D22="F&amp;O Futures"),MIN(F22*H22*0.0003,20),20),20)))</f>
        <v/>
      </c>
      <c r="T22" s="19" t="str">
        <f>IF(B22="","",IF(D22="Equity Delivery",0,IF(Setup!$C$8="Zerodha",IF(OR(D22="Equity Intraday",D22="F&amp;O Futures"),MIN(G22*H22*0.0003,20),20),20)))</f>
        <v/>
      </c>
      <c r="U22" s="19" t="str">
        <f t="shared" si="6"/>
        <v/>
      </c>
      <c r="V22" s="19" t="str">
        <f t="shared" si="7"/>
        <v/>
      </c>
      <c r="W22" s="19" t="str">
        <f t="shared" si="8"/>
        <v/>
      </c>
      <c r="X22" s="19" t="str">
        <f t="shared" si="9"/>
        <v/>
      </c>
      <c r="Y22" s="19" t="str">
        <f t="shared" si="10"/>
        <v/>
      </c>
      <c r="Z22" s="19" t="str">
        <f t="shared" si="11"/>
        <v/>
      </c>
      <c r="AA22" s="19" t="str">
        <f t="shared" si="12"/>
        <v/>
      </c>
      <c r="AB22" s="19" t="str">
        <f t="shared" si="13"/>
        <v/>
      </c>
      <c r="AC22" s="19" t="str">
        <f t="shared" si="14"/>
        <v/>
      </c>
    </row>
    <row r="23" spans="1:29" x14ac:dyDescent="0.3">
      <c r="A23" s="13" t="str">
        <f t="shared" si="0"/>
        <v/>
      </c>
      <c r="B23" s="14"/>
      <c r="C23" s="15"/>
      <c r="D23" s="15"/>
      <c r="E23" s="15"/>
      <c r="F23" s="16"/>
      <c r="G23" s="16"/>
      <c r="H23" s="17"/>
      <c r="I23" s="16" t="str">
        <f t="shared" si="1"/>
        <v/>
      </c>
      <c r="J23" s="16" t="str">
        <f t="shared" si="2"/>
        <v/>
      </c>
      <c r="K23" s="16" t="str">
        <f t="shared" si="3"/>
        <v/>
      </c>
      <c r="L23" s="16" t="str">
        <f t="shared" si="4"/>
        <v/>
      </c>
      <c r="M23" s="16" t="str">
        <f t="shared" si="5"/>
        <v/>
      </c>
      <c r="N23" s="16" t="str">
        <f t="shared" si="15"/>
        <v/>
      </c>
      <c r="O23" s="18" t="str">
        <f>IF(B23="","",M23/Setup!$C$9)</f>
        <v/>
      </c>
      <c r="P23" s="15"/>
      <c r="Q23" s="15"/>
      <c r="R23" s="15"/>
      <c r="S23" s="19" t="str">
        <f>IF(B23="","",IF(D23="Equity Delivery",0,IF(Setup!$C$8="Zerodha",IF(OR(D23="Equity Intraday",D23="F&amp;O Futures"),MIN(F23*H23*0.0003,20),20),20)))</f>
        <v/>
      </c>
      <c r="T23" s="19" t="str">
        <f>IF(B23="","",IF(D23="Equity Delivery",0,IF(Setup!$C$8="Zerodha",IF(OR(D23="Equity Intraday",D23="F&amp;O Futures"),MIN(G23*H23*0.0003,20),20),20)))</f>
        <v/>
      </c>
      <c r="U23" s="19" t="str">
        <f t="shared" si="6"/>
        <v/>
      </c>
      <c r="V23" s="19" t="str">
        <f t="shared" si="7"/>
        <v/>
      </c>
      <c r="W23" s="19" t="str">
        <f t="shared" si="8"/>
        <v/>
      </c>
      <c r="X23" s="19" t="str">
        <f t="shared" si="9"/>
        <v/>
      </c>
      <c r="Y23" s="19" t="str">
        <f t="shared" si="10"/>
        <v/>
      </c>
      <c r="Z23" s="19" t="str">
        <f t="shared" si="11"/>
        <v/>
      </c>
      <c r="AA23" s="19" t="str">
        <f t="shared" si="12"/>
        <v/>
      </c>
      <c r="AB23" s="19" t="str">
        <f t="shared" si="13"/>
        <v/>
      </c>
      <c r="AC23" s="19" t="str">
        <f t="shared" si="14"/>
        <v/>
      </c>
    </row>
    <row r="24" spans="1:29" x14ac:dyDescent="0.3">
      <c r="A24" s="13" t="str">
        <f t="shared" si="0"/>
        <v/>
      </c>
      <c r="B24" s="14"/>
      <c r="C24" s="15"/>
      <c r="D24" s="15"/>
      <c r="E24" s="15"/>
      <c r="F24" s="16"/>
      <c r="G24" s="16"/>
      <c r="H24" s="17"/>
      <c r="I24" s="16" t="str">
        <f t="shared" si="1"/>
        <v/>
      </c>
      <c r="J24" s="16" t="str">
        <f t="shared" si="2"/>
        <v/>
      </c>
      <c r="K24" s="16" t="str">
        <f t="shared" si="3"/>
        <v/>
      </c>
      <c r="L24" s="16" t="str">
        <f t="shared" si="4"/>
        <v/>
      </c>
      <c r="M24" s="16" t="str">
        <f t="shared" si="5"/>
        <v/>
      </c>
      <c r="N24" s="16" t="str">
        <f t="shared" si="15"/>
        <v/>
      </c>
      <c r="O24" s="18" t="str">
        <f>IF(B24="","",M24/Setup!$C$9)</f>
        <v/>
      </c>
      <c r="P24" s="15"/>
      <c r="Q24" s="15"/>
      <c r="R24" s="15"/>
      <c r="S24" s="19" t="str">
        <f>IF(B24="","",IF(D24="Equity Delivery",0,IF(Setup!$C$8="Zerodha",IF(OR(D24="Equity Intraday",D24="F&amp;O Futures"),MIN(F24*H24*0.0003,20),20),20)))</f>
        <v/>
      </c>
      <c r="T24" s="19" t="str">
        <f>IF(B24="","",IF(D24="Equity Delivery",0,IF(Setup!$C$8="Zerodha",IF(OR(D24="Equity Intraday",D24="F&amp;O Futures"),MIN(G24*H24*0.0003,20),20),20)))</f>
        <v/>
      </c>
      <c r="U24" s="19" t="str">
        <f t="shared" si="6"/>
        <v/>
      </c>
      <c r="V24" s="19" t="str">
        <f t="shared" si="7"/>
        <v/>
      </c>
      <c r="W24" s="19" t="str">
        <f t="shared" si="8"/>
        <v/>
      </c>
      <c r="X24" s="19" t="str">
        <f t="shared" si="9"/>
        <v/>
      </c>
      <c r="Y24" s="19" t="str">
        <f t="shared" si="10"/>
        <v/>
      </c>
      <c r="Z24" s="19" t="str">
        <f t="shared" si="11"/>
        <v/>
      </c>
      <c r="AA24" s="19" t="str">
        <f t="shared" si="12"/>
        <v/>
      </c>
      <c r="AB24" s="19" t="str">
        <f t="shared" si="13"/>
        <v/>
      </c>
      <c r="AC24" s="19" t="str">
        <f t="shared" si="14"/>
        <v/>
      </c>
    </row>
    <row r="25" spans="1:29" x14ac:dyDescent="0.3">
      <c r="A25" s="13" t="str">
        <f t="shared" si="0"/>
        <v/>
      </c>
      <c r="B25" s="14"/>
      <c r="C25" s="15"/>
      <c r="D25" s="15"/>
      <c r="E25" s="15"/>
      <c r="F25" s="16"/>
      <c r="G25" s="16"/>
      <c r="H25" s="17"/>
      <c r="I25" s="16" t="str">
        <f t="shared" si="1"/>
        <v/>
      </c>
      <c r="J25" s="16" t="str">
        <f t="shared" si="2"/>
        <v/>
      </c>
      <c r="K25" s="16" t="str">
        <f t="shared" si="3"/>
        <v/>
      </c>
      <c r="L25" s="16" t="str">
        <f t="shared" si="4"/>
        <v/>
      </c>
      <c r="M25" s="16" t="str">
        <f t="shared" si="5"/>
        <v/>
      </c>
      <c r="N25" s="16" t="str">
        <f t="shared" si="15"/>
        <v/>
      </c>
      <c r="O25" s="18" t="str">
        <f>IF(B25="","",M25/Setup!$C$9)</f>
        <v/>
      </c>
      <c r="P25" s="15"/>
      <c r="Q25" s="15"/>
      <c r="R25" s="15"/>
      <c r="S25" s="19" t="str">
        <f>IF(B25="","",IF(D25="Equity Delivery",0,IF(Setup!$C$8="Zerodha",IF(OR(D25="Equity Intraday",D25="F&amp;O Futures"),MIN(F25*H25*0.0003,20),20),20)))</f>
        <v/>
      </c>
      <c r="T25" s="19" t="str">
        <f>IF(B25="","",IF(D25="Equity Delivery",0,IF(Setup!$C$8="Zerodha",IF(OR(D25="Equity Intraday",D25="F&amp;O Futures"),MIN(G25*H25*0.0003,20),20),20)))</f>
        <v/>
      </c>
      <c r="U25" s="19" t="str">
        <f t="shared" si="6"/>
        <v/>
      </c>
      <c r="V25" s="19" t="str">
        <f t="shared" si="7"/>
        <v/>
      </c>
      <c r="W25" s="19" t="str">
        <f t="shared" si="8"/>
        <v/>
      </c>
      <c r="X25" s="19" t="str">
        <f t="shared" si="9"/>
        <v/>
      </c>
      <c r="Y25" s="19" t="str">
        <f t="shared" si="10"/>
        <v/>
      </c>
      <c r="Z25" s="19" t="str">
        <f t="shared" si="11"/>
        <v/>
      </c>
      <c r="AA25" s="19" t="str">
        <f t="shared" si="12"/>
        <v/>
      </c>
      <c r="AB25" s="19" t="str">
        <f t="shared" si="13"/>
        <v/>
      </c>
      <c r="AC25" s="19" t="str">
        <f t="shared" si="14"/>
        <v/>
      </c>
    </row>
    <row r="26" spans="1:29" x14ac:dyDescent="0.3">
      <c r="A26" s="13" t="str">
        <f t="shared" si="0"/>
        <v/>
      </c>
      <c r="B26" s="14"/>
      <c r="C26" s="15"/>
      <c r="D26" s="15"/>
      <c r="E26" s="15"/>
      <c r="F26" s="16"/>
      <c r="G26" s="16"/>
      <c r="H26" s="17"/>
      <c r="I26" s="16" t="str">
        <f t="shared" si="1"/>
        <v/>
      </c>
      <c r="J26" s="16" t="str">
        <f t="shared" si="2"/>
        <v/>
      </c>
      <c r="K26" s="16" t="str">
        <f t="shared" si="3"/>
        <v/>
      </c>
      <c r="L26" s="16" t="str">
        <f t="shared" si="4"/>
        <v/>
      </c>
      <c r="M26" s="16" t="str">
        <f t="shared" si="5"/>
        <v/>
      </c>
      <c r="N26" s="16" t="str">
        <f t="shared" si="15"/>
        <v/>
      </c>
      <c r="O26" s="18" t="str">
        <f>IF(B26="","",M26/Setup!$C$9)</f>
        <v/>
      </c>
      <c r="P26" s="15"/>
      <c r="Q26" s="15"/>
      <c r="R26" s="15"/>
      <c r="S26" s="19" t="str">
        <f>IF(B26="","",IF(D26="Equity Delivery",0,IF(Setup!$C$8="Zerodha",IF(OR(D26="Equity Intraday",D26="F&amp;O Futures"),MIN(F26*H26*0.0003,20),20),20)))</f>
        <v/>
      </c>
      <c r="T26" s="19" t="str">
        <f>IF(B26="","",IF(D26="Equity Delivery",0,IF(Setup!$C$8="Zerodha",IF(OR(D26="Equity Intraday",D26="F&amp;O Futures"),MIN(G26*H26*0.0003,20),20),20)))</f>
        <v/>
      </c>
      <c r="U26" s="19" t="str">
        <f t="shared" si="6"/>
        <v/>
      </c>
      <c r="V26" s="19" t="str">
        <f t="shared" si="7"/>
        <v/>
      </c>
      <c r="W26" s="19" t="str">
        <f t="shared" si="8"/>
        <v/>
      </c>
      <c r="X26" s="19" t="str">
        <f t="shared" si="9"/>
        <v/>
      </c>
      <c r="Y26" s="19" t="str">
        <f t="shared" si="10"/>
        <v/>
      </c>
      <c r="Z26" s="19" t="str">
        <f t="shared" si="11"/>
        <v/>
      </c>
      <c r="AA26" s="19" t="str">
        <f t="shared" si="12"/>
        <v/>
      </c>
      <c r="AB26" s="19" t="str">
        <f t="shared" si="13"/>
        <v/>
      </c>
      <c r="AC26" s="19" t="str">
        <f t="shared" si="14"/>
        <v/>
      </c>
    </row>
    <row r="27" spans="1:29" x14ac:dyDescent="0.3">
      <c r="A27" s="13" t="str">
        <f t="shared" si="0"/>
        <v/>
      </c>
      <c r="B27" s="14"/>
      <c r="C27" s="15"/>
      <c r="D27" s="15"/>
      <c r="E27" s="15"/>
      <c r="F27" s="16"/>
      <c r="G27" s="16"/>
      <c r="H27" s="17"/>
      <c r="I27" s="16" t="str">
        <f t="shared" si="1"/>
        <v/>
      </c>
      <c r="J27" s="16" t="str">
        <f t="shared" si="2"/>
        <v/>
      </c>
      <c r="K27" s="16" t="str">
        <f t="shared" si="3"/>
        <v/>
      </c>
      <c r="L27" s="16" t="str">
        <f t="shared" si="4"/>
        <v/>
      </c>
      <c r="M27" s="16" t="str">
        <f t="shared" si="5"/>
        <v/>
      </c>
      <c r="N27" s="16" t="str">
        <f t="shared" si="15"/>
        <v/>
      </c>
      <c r="O27" s="18" t="str">
        <f>IF(B27="","",M27/Setup!$C$9)</f>
        <v/>
      </c>
      <c r="P27" s="15"/>
      <c r="Q27" s="15"/>
      <c r="R27" s="15"/>
      <c r="S27" s="19" t="str">
        <f>IF(B27="","",IF(D27="Equity Delivery",0,IF(Setup!$C$8="Zerodha",IF(OR(D27="Equity Intraday",D27="F&amp;O Futures"),MIN(F27*H27*0.0003,20),20),20)))</f>
        <v/>
      </c>
      <c r="T27" s="19" t="str">
        <f>IF(B27="","",IF(D27="Equity Delivery",0,IF(Setup!$C$8="Zerodha",IF(OR(D27="Equity Intraday",D27="F&amp;O Futures"),MIN(G27*H27*0.0003,20),20),20)))</f>
        <v/>
      </c>
      <c r="U27" s="19" t="str">
        <f t="shared" si="6"/>
        <v/>
      </c>
      <c r="V27" s="19" t="str">
        <f t="shared" si="7"/>
        <v/>
      </c>
      <c r="W27" s="19" t="str">
        <f t="shared" si="8"/>
        <v/>
      </c>
      <c r="X27" s="19" t="str">
        <f t="shared" si="9"/>
        <v/>
      </c>
      <c r="Y27" s="19" t="str">
        <f t="shared" si="10"/>
        <v/>
      </c>
      <c r="Z27" s="19" t="str">
        <f t="shared" si="11"/>
        <v/>
      </c>
      <c r="AA27" s="19" t="str">
        <f t="shared" si="12"/>
        <v/>
      </c>
      <c r="AB27" s="19" t="str">
        <f t="shared" si="13"/>
        <v/>
      </c>
      <c r="AC27" s="19" t="str">
        <f t="shared" si="14"/>
        <v/>
      </c>
    </row>
    <row r="28" spans="1:29" x14ac:dyDescent="0.3">
      <c r="A28" s="13" t="str">
        <f t="shared" si="0"/>
        <v/>
      </c>
      <c r="B28" s="14"/>
      <c r="C28" s="15"/>
      <c r="D28" s="15"/>
      <c r="E28" s="15"/>
      <c r="F28" s="16"/>
      <c r="G28" s="16"/>
      <c r="H28" s="17"/>
      <c r="I28" s="16" t="str">
        <f t="shared" si="1"/>
        <v/>
      </c>
      <c r="J28" s="16" t="str">
        <f t="shared" si="2"/>
        <v/>
      </c>
      <c r="K28" s="16" t="str">
        <f t="shared" si="3"/>
        <v/>
      </c>
      <c r="L28" s="16" t="str">
        <f t="shared" si="4"/>
        <v/>
      </c>
      <c r="M28" s="16" t="str">
        <f t="shared" si="5"/>
        <v/>
      </c>
      <c r="N28" s="16" t="str">
        <f t="shared" si="15"/>
        <v/>
      </c>
      <c r="O28" s="18" t="str">
        <f>IF(B28="","",M28/Setup!$C$9)</f>
        <v/>
      </c>
      <c r="P28" s="15"/>
      <c r="Q28" s="15"/>
      <c r="R28" s="15"/>
      <c r="S28" s="19" t="str">
        <f>IF(B28="","",IF(D28="Equity Delivery",0,IF(Setup!$C$8="Zerodha",IF(OR(D28="Equity Intraday",D28="F&amp;O Futures"),MIN(F28*H28*0.0003,20),20),20)))</f>
        <v/>
      </c>
      <c r="T28" s="19" t="str">
        <f>IF(B28="","",IF(D28="Equity Delivery",0,IF(Setup!$C$8="Zerodha",IF(OR(D28="Equity Intraday",D28="F&amp;O Futures"),MIN(G28*H28*0.0003,20),20),20)))</f>
        <v/>
      </c>
      <c r="U28" s="19" t="str">
        <f t="shared" si="6"/>
        <v/>
      </c>
      <c r="V28" s="19" t="str">
        <f t="shared" si="7"/>
        <v/>
      </c>
      <c r="W28" s="19" t="str">
        <f t="shared" si="8"/>
        <v/>
      </c>
      <c r="X28" s="19" t="str">
        <f t="shared" si="9"/>
        <v/>
      </c>
      <c r="Y28" s="19" t="str">
        <f t="shared" si="10"/>
        <v/>
      </c>
      <c r="Z28" s="19" t="str">
        <f t="shared" si="11"/>
        <v/>
      </c>
      <c r="AA28" s="19" t="str">
        <f t="shared" si="12"/>
        <v/>
      </c>
      <c r="AB28" s="19" t="str">
        <f t="shared" si="13"/>
        <v/>
      </c>
      <c r="AC28" s="19" t="str">
        <f t="shared" si="14"/>
        <v/>
      </c>
    </row>
    <row r="29" spans="1:29" x14ac:dyDescent="0.3">
      <c r="A29" s="13" t="str">
        <f t="shared" si="0"/>
        <v/>
      </c>
      <c r="B29" s="14"/>
      <c r="C29" s="15"/>
      <c r="D29" s="15"/>
      <c r="E29" s="15"/>
      <c r="F29" s="16"/>
      <c r="G29" s="16"/>
      <c r="H29" s="17"/>
      <c r="I29" s="16" t="str">
        <f t="shared" si="1"/>
        <v/>
      </c>
      <c r="J29" s="16" t="str">
        <f t="shared" si="2"/>
        <v/>
      </c>
      <c r="K29" s="16" t="str">
        <f t="shared" si="3"/>
        <v/>
      </c>
      <c r="L29" s="16" t="str">
        <f t="shared" si="4"/>
        <v/>
      </c>
      <c r="M29" s="16" t="str">
        <f t="shared" si="5"/>
        <v/>
      </c>
      <c r="N29" s="16" t="str">
        <f t="shared" si="15"/>
        <v/>
      </c>
      <c r="O29" s="18" t="str">
        <f>IF(B29="","",M29/Setup!$C$9)</f>
        <v/>
      </c>
      <c r="P29" s="15"/>
      <c r="Q29" s="15"/>
      <c r="R29" s="15"/>
      <c r="S29" s="19" t="str">
        <f>IF(B29="","",IF(D29="Equity Delivery",0,IF(Setup!$C$8="Zerodha",IF(OR(D29="Equity Intraday",D29="F&amp;O Futures"),MIN(F29*H29*0.0003,20),20),20)))</f>
        <v/>
      </c>
      <c r="T29" s="19" t="str">
        <f>IF(B29="","",IF(D29="Equity Delivery",0,IF(Setup!$C$8="Zerodha",IF(OR(D29="Equity Intraday",D29="F&amp;O Futures"),MIN(G29*H29*0.0003,20),20),20)))</f>
        <v/>
      </c>
      <c r="U29" s="19" t="str">
        <f t="shared" si="6"/>
        <v/>
      </c>
      <c r="V29" s="19" t="str">
        <f t="shared" si="7"/>
        <v/>
      </c>
      <c r="W29" s="19" t="str">
        <f t="shared" si="8"/>
        <v/>
      </c>
      <c r="X29" s="19" t="str">
        <f t="shared" si="9"/>
        <v/>
      </c>
      <c r="Y29" s="19" t="str">
        <f t="shared" si="10"/>
        <v/>
      </c>
      <c r="Z29" s="19" t="str">
        <f t="shared" si="11"/>
        <v/>
      </c>
      <c r="AA29" s="19" t="str">
        <f t="shared" si="12"/>
        <v/>
      </c>
      <c r="AB29" s="19" t="str">
        <f t="shared" si="13"/>
        <v/>
      </c>
      <c r="AC29" s="19" t="str">
        <f t="shared" si="14"/>
        <v/>
      </c>
    </row>
    <row r="30" spans="1:29" x14ac:dyDescent="0.3">
      <c r="A30" s="13" t="str">
        <f t="shared" si="0"/>
        <v/>
      </c>
      <c r="B30" s="14"/>
      <c r="C30" s="15"/>
      <c r="D30" s="15"/>
      <c r="E30" s="15"/>
      <c r="F30" s="16"/>
      <c r="G30" s="16"/>
      <c r="H30" s="17"/>
      <c r="I30" s="16" t="str">
        <f t="shared" si="1"/>
        <v/>
      </c>
      <c r="J30" s="16" t="str">
        <f t="shared" si="2"/>
        <v/>
      </c>
      <c r="K30" s="16" t="str">
        <f t="shared" si="3"/>
        <v/>
      </c>
      <c r="L30" s="16" t="str">
        <f t="shared" si="4"/>
        <v/>
      </c>
      <c r="M30" s="16" t="str">
        <f t="shared" si="5"/>
        <v/>
      </c>
      <c r="N30" s="16" t="str">
        <f t="shared" si="15"/>
        <v/>
      </c>
      <c r="O30" s="18" t="str">
        <f>IF(B30="","",M30/Setup!$C$9)</f>
        <v/>
      </c>
      <c r="P30" s="15"/>
      <c r="Q30" s="15"/>
      <c r="R30" s="15"/>
      <c r="S30" s="19" t="str">
        <f>IF(B30="","",IF(D30="Equity Delivery",0,IF(Setup!$C$8="Zerodha",IF(OR(D30="Equity Intraday",D30="F&amp;O Futures"),MIN(F30*H30*0.0003,20),20),20)))</f>
        <v/>
      </c>
      <c r="T30" s="19" t="str">
        <f>IF(B30="","",IF(D30="Equity Delivery",0,IF(Setup!$C$8="Zerodha",IF(OR(D30="Equity Intraday",D30="F&amp;O Futures"),MIN(G30*H30*0.0003,20),20),20)))</f>
        <v/>
      </c>
      <c r="U30" s="19" t="str">
        <f t="shared" si="6"/>
        <v/>
      </c>
      <c r="V30" s="19" t="str">
        <f t="shared" si="7"/>
        <v/>
      </c>
      <c r="W30" s="19" t="str">
        <f t="shared" si="8"/>
        <v/>
      </c>
      <c r="X30" s="19" t="str">
        <f t="shared" si="9"/>
        <v/>
      </c>
      <c r="Y30" s="19" t="str">
        <f t="shared" si="10"/>
        <v/>
      </c>
      <c r="Z30" s="19" t="str">
        <f t="shared" si="11"/>
        <v/>
      </c>
      <c r="AA30" s="19" t="str">
        <f t="shared" si="12"/>
        <v/>
      </c>
      <c r="AB30" s="19" t="str">
        <f t="shared" si="13"/>
        <v/>
      </c>
      <c r="AC30" s="19" t="str">
        <f t="shared" si="14"/>
        <v/>
      </c>
    </row>
    <row r="31" spans="1:29" x14ac:dyDescent="0.3">
      <c r="A31" s="13" t="str">
        <f t="shared" si="0"/>
        <v/>
      </c>
      <c r="B31" s="14"/>
      <c r="C31" s="15"/>
      <c r="D31" s="15"/>
      <c r="E31" s="15"/>
      <c r="F31" s="16"/>
      <c r="G31" s="16"/>
      <c r="H31" s="17"/>
      <c r="I31" s="16" t="str">
        <f t="shared" si="1"/>
        <v/>
      </c>
      <c r="J31" s="16" t="str">
        <f t="shared" si="2"/>
        <v/>
      </c>
      <c r="K31" s="16" t="str">
        <f t="shared" si="3"/>
        <v/>
      </c>
      <c r="L31" s="16" t="str">
        <f t="shared" si="4"/>
        <v/>
      </c>
      <c r="M31" s="16" t="str">
        <f t="shared" si="5"/>
        <v/>
      </c>
      <c r="N31" s="16" t="str">
        <f t="shared" si="15"/>
        <v/>
      </c>
      <c r="O31" s="18" t="str">
        <f>IF(B31="","",M31/Setup!$C$9)</f>
        <v/>
      </c>
      <c r="P31" s="15"/>
      <c r="Q31" s="15"/>
      <c r="R31" s="15"/>
      <c r="S31" s="19" t="str">
        <f>IF(B31="","",IF(D31="Equity Delivery",0,IF(Setup!$C$8="Zerodha",IF(OR(D31="Equity Intraday",D31="F&amp;O Futures"),MIN(F31*H31*0.0003,20),20),20)))</f>
        <v/>
      </c>
      <c r="T31" s="19" t="str">
        <f>IF(B31="","",IF(D31="Equity Delivery",0,IF(Setup!$C$8="Zerodha",IF(OR(D31="Equity Intraday",D31="F&amp;O Futures"),MIN(G31*H31*0.0003,20),20),20)))</f>
        <v/>
      </c>
      <c r="U31" s="19" t="str">
        <f t="shared" si="6"/>
        <v/>
      </c>
      <c r="V31" s="19" t="str">
        <f t="shared" si="7"/>
        <v/>
      </c>
      <c r="W31" s="19" t="str">
        <f t="shared" si="8"/>
        <v/>
      </c>
      <c r="X31" s="19" t="str">
        <f t="shared" si="9"/>
        <v/>
      </c>
      <c r="Y31" s="19" t="str">
        <f t="shared" si="10"/>
        <v/>
      </c>
      <c r="Z31" s="19" t="str">
        <f t="shared" si="11"/>
        <v/>
      </c>
      <c r="AA31" s="19" t="str">
        <f t="shared" si="12"/>
        <v/>
      </c>
      <c r="AB31" s="19" t="str">
        <f t="shared" si="13"/>
        <v/>
      </c>
      <c r="AC31" s="19" t="str">
        <f t="shared" si="14"/>
        <v/>
      </c>
    </row>
    <row r="32" spans="1:29" x14ac:dyDescent="0.3">
      <c r="A32" s="13" t="str">
        <f t="shared" si="0"/>
        <v/>
      </c>
      <c r="B32" s="14"/>
      <c r="C32" s="15"/>
      <c r="D32" s="15"/>
      <c r="E32" s="15"/>
      <c r="F32" s="16"/>
      <c r="G32" s="16"/>
      <c r="H32" s="17"/>
      <c r="I32" s="16" t="str">
        <f t="shared" si="1"/>
        <v/>
      </c>
      <c r="J32" s="16" t="str">
        <f t="shared" si="2"/>
        <v/>
      </c>
      <c r="K32" s="16" t="str">
        <f t="shared" si="3"/>
        <v/>
      </c>
      <c r="L32" s="16" t="str">
        <f t="shared" si="4"/>
        <v/>
      </c>
      <c r="M32" s="16" t="str">
        <f t="shared" si="5"/>
        <v/>
      </c>
      <c r="N32" s="16" t="str">
        <f t="shared" si="15"/>
        <v/>
      </c>
      <c r="O32" s="18" t="str">
        <f>IF(B32="","",M32/Setup!$C$9)</f>
        <v/>
      </c>
      <c r="P32" s="15"/>
      <c r="Q32" s="15"/>
      <c r="R32" s="15"/>
      <c r="S32" s="19" t="str">
        <f>IF(B32="","",IF(D32="Equity Delivery",0,IF(Setup!$C$8="Zerodha",IF(OR(D32="Equity Intraday",D32="F&amp;O Futures"),MIN(F32*H32*0.0003,20),20),20)))</f>
        <v/>
      </c>
      <c r="T32" s="19" t="str">
        <f>IF(B32="","",IF(D32="Equity Delivery",0,IF(Setup!$C$8="Zerodha",IF(OR(D32="Equity Intraday",D32="F&amp;O Futures"),MIN(G32*H32*0.0003,20),20),20)))</f>
        <v/>
      </c>
      <c r="U32" s="19" t="str">
        <f t="shared" si="6"/>
        <v/>
      </c>
      <c r="V32" s="19" t="str">
        <f t="shared" si="7"/>
        <v/>
      </c>
      <c r="W32" s="19" t="str">
        <f t="shared" si="8"/>
        <v/>
      </c>
      <c r="X32" s="19" t="str">
        <f t="shared" si="9"/>
        <v/>
      </c>
      <c r="Y32" s="19" t="str">
        <f t="shared" si="10"/>
        <v/>
      </c>
      <c r="Z32" s="19" t="str">
        <f t="shared" si="11"/>
        <v/>
      </c>
      <c r="AA32" s="19" t="str">
        <f t="shared" si="12"/>
        <v/>
      </c>
      <c r="AB32" s="19" t="str">
        <f t="shared" si="13"/>
        <v/>
      </c>
      <c r="AC32" s="19" t="str">
        <f t="shared" si="14"/>
        <v/>
      </c>
    </row>
    <row r="33" spans="1:29" x14ac:dyDescent="0.3">
      <c r="A33" s="13" t="str">
        <f t="shared" si="0"/>
        <v/>
      </c>
      <c r="B33" s="14"/>
      <c r="C33" s="15"/>
      <c r="D33" s="15"/>
      <c r="E33" s="15"/>
      <c r="F33" s="16"/>
      <c r="G33" s="16"/>
      <c r="H33" s="17"/>
      <c r="I33" s="16" t="str">
        <f t="shared" si="1"/>
        <v/>
      </c>
      <c r="J33" s="16" t="str">
        <f t="shared" si="2"/>
        <v/>
      </c>
      <c r="K33" s="16" t="str">
        <f t="shared" si="3"/>
        <v/>
      </c>
      <c r="L33" s="16" t="str">
        <f t="shared" si="4"/>
        <v/>
      </c>
      <c r="M33" s="16" t="str">
        <f t="shared" si="5"/>
        <v/>
      </c>
      <c r="N33" s="16" t="str">
        <f t="shared" si="15"/>
        <v/>
      </c>
      <c r="O33" s="18" t="str">
        <f>IF(B33="","",M33/Setup!$C$9)</f>
        <v/>
      </c>
      <c r="P33" s="15"/>
      <c r="Q33" s="15"/>
      <c r="R33" s="15"/>
      <c r="S33" s="19" t="str">
        <f>IF(B33="","",IF(D33="Equity Delivery",0,IF(Setup!$C$8="Zerodha",IF(OR(D33="Equity Intraday",D33="F&amp;O Futures"),MIN(F33*H33*0.0003,20),20),20)))</f>
        <v/>
      </c>
      <c r="T33" s="19" t="str">
        <f>IF(B33="","",IF(D33="Equity Delivery",0,IF(Setup!$C$8="Zerodha",IF(OR(D33="Equity Intraday",D33="F&amp;O Futures"),MIN(G33*H33*0.0003,20),20),20)))</f>
        <v/>
      </c>
      <c r="U33" s="19" t="str">
        <f t="shared" si="6"/>
        <v/>
      </c>
      <c r="V33" s="19" t="str">
        <f t="shared" si="7"/>
        <v/>
      </c>
      <c r="W33" s="19" t="str">
        <f t="shared" si="8"/>
        <v/>
      </c>
      <c r="X33" s="19" t="str">
        <f t="shared" si="9"/>
        <v/>
      </c>
      <c r="Y33" s="19" t="str">
        <f t="shared" si="10"/>
        <v/>
      </c>
      <c r="Z33" s="19" t="str">
        <f t="shared" si="11"/>
        <v/>
      </c>
      <c r="AA33" s="19" t="str">
        <f t="shared" si="12"/>
        <v/>
      </c>
      <c r="AB33" s="19" t="str">
        <f t="shared" si="13"/>
        <v/>
      </c>
      <c r="AC33" s="19" t="str">
        <f t="shared" si="14"/>
        <v/>
      </c>
    </row>
    <row r="34" spans="1:29" x14ac:dyDescent="0.3">
      <c r="A34" s="13" t="str">
        <f t="shared" si="0"/>
        <v/>
      </c>
      <c r="B34" s="14"/>
      <c r="C34" s="15"/>
      <c r="D34" s="15"/>
      <c r="E34" s="15"/>
      <c r="F34" s="16"/>
      <c r="G34" s="16"/>
      <c r="H34" s="17"/>
      <c r="I34" s="16" t="str">
        <f t="shared" si="1"/>
        <v/>
      </c>
      <c r="J34" s="16" t="str">
        <f t="shared" si="2"/>
        <v/>
      </c>
      <c r="K34" s="16" t="str">
        <f t="shared" si="3"/>
        <v/>
      </c>
      <c r="L34" s="16" t="str">
        <f t="shared" si="4"/>
        <v/>
      </c>
      <c r="M34" s="16" t="str">
        <f t="shared" si="5"/>
        <v/>
      </c>
      <c r="N34" s="16" t="str">
        <f t="shared" si="15"/>
        <v/>
      </c>
      <c r="O34" s="18" t="str">
        <f>IF(B34="","",M34/Setup!$C$9)</f>
        <v/>
      </c>
      <c r="P34" s="15"/>
      <c r="Q34" s="15"/>
      <c r="R34" s="15"/>
      <c r="S34" s="19" t="str">
        <f>IF(B34="","",IF(D34="Equity Delivery",0,IF(Setup!$C$8="Zerodha",IF(OR(D34="Equity Intraday",D34="F&amp;O Futures"),MIN(F34*H34*0.0003,20),20),20)))</f>
        <v/>
      </c>
      <c r="T34" s="19" t="str">
        <f>IF(B34="","",IF(D34="Equity Delivery",0,IF(Setup!$C$8="Zerodha",IF(OR(D34="Equity Intraday",D34="F&amp;O Futures"),MIN(G34*H34*0.0003,20),20),20)))</f>
        <v/>
      </c>
      <c r="U34" s="19" t="str">
        <f t="shared" si="6"/>
        <v/>
      </c>
      <c r="V34" s="19" t="str">
        <f t="shared" si="7"/>
        <v/>
      </c>
      <c r="W34" s="19" t="str">
        <f t="shared" si="8"/>
        <v/>
      </c>
      <c r="X34" s="19" t="str">
        <f t="shared" si="9"/>
        <v/>
      </c>
      <c r="Y34" s="19" t="str">
        <f t="shared" si="10"/>
        <v/>
      </c>
      <c r="Z34" s="19" t="str">
        <f t="shared" si="11"/>
        <v/>
      </c>
      <c r="AA34" s="19" t="str">
        <f t="shared" si="12"/>
        <v/>
      </c>
      <c r="AB34" s="19" t="str">
        <f t="shared" si="13"/>
        <v/>
      </c>
      <c r="AC34" s="19" t="str">
        <f t="shared" si="14"/>
        <v/>
      </c>
    </row>
    <row r="35" spans="1:29" x14ac:dyDescent="0.3">
      <c r="A35" s="13" t="str">
        <f t="shared" ref="A35:A66" si="16">IF(B35="","",ROW()-2)</f>
        <v/>
      </c>
      <c r="B35" s="14"/>
      <c r="C35" s="15"/>
      <c r="D35" s="15"/>
      <c r="E35" s="15"/>
      <c r="F35" s="16"/>
      <c r="G35" s="16"/>
      <c r="H35" s="17"/>
      <c r="I35" s="16" t="str">
        <f t="shared" ref="I35:I66" si="17">IF(OR(B35="",F35="",G35="",H35=""),"",IF(E35="Long",(G35-F35)*H35,(F35-G35)*H35))</f>
        <v/>
      </c>
      <c r="J35" s="16" t="str">
        <f t="shared" ref="J35:J66" si="18">IF(B35="","",S35+U35+W35+Y35+AA35+AB35)</f>
        <v/>
      </c>
      <c r="K35" s="16" t="str">
        <f t="shared" ref="K35:K66" si="19">IF(B35="","",T35+V35+X35+Z35+AC35)</f>
        <v/>
      </c>
      <c r="L35" s="16" t="str">
        <f t="shared" ref="L35:L66" si="20">IF(B35="","",J35+K35)</f>
        <v/>
      </c>
      <c r="M35" s="16" t="str">
        <f t="shared" ref="M35:M66" si="21">IF(B35="","",I35-L35)</f>
        <v/>
      </c>
      <c r="N35" s="16" t="str">
        <f t="shared" si="15"/>
        <v/>
      </c>
      <c r="O35" s="18" t="str">
        <f>IF(B35="","",M35/Setup!$C$9)</f>
        <v/>
      </c>
      <c r="P35" s="15"/>
      <c r="Q35" s="15"/>
      <c r="R35" s="15"/>
      <c r="S35" s="19" t="str">
        <f>IF(B35="","",IF(D35="Equity Delivery",0,IF(Setup!$C$8="Zerodha",IF(OR(D35="Equity Intraday",D35="F&amp;O Futures"),MIN(F35*H35*0.0003,20),20),20)))</f>
        <v/>
      </c>
      <c r="T35" s="19" t="str">
        <f>IF(B35="","",IF(D35="Equity Delivery",0,IF(Setup!$C$8="Zerodha",IF(OR(D35="Equity Intraday",D35="F&amp;O Futures"),MIN(G35*H35*0.0003,20),20),20)))</f>
        <v/>
      </c>
      <c r="U35" s="19" t="str">
        <f t="shared" ref="U35:U66" si="22">IF(B35="","",IF(D35="Equity Delivery",F35*H35*0.001,0))</f>
        <v/>
      </c>
      <c r="V35" s="19" t="str">
        <f t="shared" ref="V35:V66" si="23">IF(B35="","",IF(D35="Equity Delivery",G35*H35*0.001,IF(D35="Equity Intraday",G35*H35*0.00025,IF(D35="F&amp;O Futures",G35*H35*0.0002,IF(D35="F&amp;O Options",G35*H35*0.001,0)))))</f>
        <v/>
      </c>
      <c r="W35" s="19" t="str">
        <f t="shared" ref="W35:W66" si="24">IF(B35="","",F35*H35*IF(OR(D35="Equity Delivery",D35="Equity Intraday"),0.0000297,IF(D35="F&amp;O Futures",0.0000173,IF(D35="F&amp;O Options",0.000495,0))))</f>
        <v/>
      </c>
      <c r="X35" s="19" t="str">
        <f t="shared" ref="X35:X66" si="25">IF(B35="","",G35*H35*IF(OR(D35="Equity Delivery",D35="Equity Intraday"),0.0000297,IF(D35="F&amp;O Futures",0.0000173,IF(D35="F&amp;O Options",0.000495,0))))</f>
        <v/>
      </c>
      <c r="Y35" s="19" t="str">
        <f t="shared" ref="Y35:Y66" si="26">IF(B35="","",F35*H35*0.000001)</f>
        <v/>
      </c>
      <c r="Z35" s="19" t="str">
        <f t="shared" ref="Z35:Z66" si="27">IF(B35="","",G35*H35*0.000001)</f>
        <v/>
      </c>
      <c r="AA35" s="19" t="str">
        <f t="shared" ref="AA35:AA66" si="28">IF(B35="","",F35*H35*IF(D35="Equity Delivery",0.00015,IF(D35="Equity Intraday",0.00003,IF(D35="F&amp;O Futures",0.00002,IF(D35="F&amp;O Options",0.00003,0)))))</f>
        <v/>
      </c>
      <c r="AB35" s="19" t="str">
        <f t="shared" ref="AB35:AB66" si="29">IF(B35="","",0.18*(S35+W35+Y35))</f>
        <v/>
      </c>
      <c r="AC35" s="19" t="str">
        <f t="shared" ref="AC35:AC66" si="30">IF(B35="","",0.18*(T35+X35+Z35))</f>
        <v/>
      </c>
    </row>
    <row r="36" spans="1:29" x14ac:dyDescent="0.3">
      <c r="A36" s="13" t="str">
        <f t="shared" si="16"/>
        <v/>
      </c>
      <c r="B36" s="14"/>
      <c r="C36" s="15"/>
      <c r="D36" s="15"/>
      <c r="E36" s="15"/>
      <c r="F36" s="16"/>
      <c r="G36" s="16"/>
      <c r="H36" s="17"/>
      <c r="I36" s="16" t="str">
        <f t="shared" si="17"/>
        <v/>
      </c>
      <c r="J36" s="16" t="str">
        <f t="shared" si="18"/>
        <v/>
      </c>
      <c r="K36" s="16" t="str">
        <f t="shared" si="19"/>
        <v/>
      </c>
      <c r="L36" s="16" t="str">
        <f t="shared" si="20"/>
        <v/>
      </c>
      <c r="M36" s="16" t="str">
        <f t="shared" si="21"/>
        <v/>
      </c>
      <c r="N36" s="16" t="str">
        <f t="shared" ref="N36:N67" si="31">IF(B36="","",M36+IF(N35="",0,N35))</f>
        <v/>
      </c>
      <c r="O36" s="18" t="str">
        <f>IF(B36="","",M36/Setup!$C$9)</f>
        <v/>
      </c>
      <c r="P36" s="15"/>
      <c r="Q36" s="15"/>
      <c r="R36" s="15"/>
      <c r="S36" s="19" t="str">
        <f>IF(B36="","",IF(D36="Equity Delivery",0,IF(Setup!$C$8="Zerodha",IF(OR(D36="Equity Intraday",D36="F&amp;O Futures"),MIN(F36*H36*0.0003,20),20),20)))</f>
        <v/>
      </c>
      <c r="T36" s="19" t="str">
        <f>IF(B36="","",IF(D36="Equity Delivery",0,IF(Setup!$C$8="Zerodha",IF(OR(D36="Equity Intraday",D36="F&amp;O Futures"),MIN(G36*H36*0.0003,20),20),20)))</f>
        <v/>
      </c>
      <c r="U36" s="19" t="str">
        <f t="shared" si="22"/>
        <v/>
      </c>
      <c r="V36" s="19" t="str">
        <f t="shared" si="23"/>
        <v/>
      </c>
      <c r="W36" s="19" t="str">
        <f t="shared" si="24"/>
        <v/>
      </c>
      <c r="X36" s="19" t="str">
        <f t="shared" si="25"/>
        <v/>
      </c>
      <c r="Y36" s="19" t="str">
        <f t="shared" si="26"/>
        <v/>
      </c>
      <c r="Z36" s="19" t="str">
        <f t="shared" si="27"/>
        <v/>
      </c>
      <c r="AA36" s="19" t="str">
        <f t="shared" si="28"/>
        <v/>
      </c>
      <c r="AB36" s="19" t="str">
        <f t="shared" si="29"/>
        <v/>
      </c>
      <c r="AC36" s="19" t="str">
        <f t="shared" si="30"/>
        <v/>
      </c>
    </row>
    <row r="37" spans="1:29" x14ac:dyDescent="0.3">
      <c r="A37" s="13" t="str">
        <f t="shared" si="16"/>
        <v/>
      </c>
      <c r="B37" s="14"/>
      <c r="C37" s="15"/>
      <c r="D37" s="15"/>
      <c r="E37" s="15"/>
      <c r="F37" s="16"/>
      <c r="G37" s="16"/>
      <c r="H37" s="17"/>
      <c r="I37" s="16" t="str">
        <f t="shared" si="17"/>
        <v/>
      </c>
      <c r="J37" s="16" t="str">
        <f t="shared" si="18"/>
        <v/>
      </c>
      <c r="K37" s="16" t="str">
        <f t="shared" si="19"/>
        <v/>
      </c>
      <c r="L37" s="16" t="str">
        <f t="shared" si="20"/>
        <v/>
      </c>
      <c r="M37" s="16" t="str">
        <f t="shared" si="21"/>
        <v/>
      </c>
      <c r="N37" s="16" t="str">
        <f t="shared" si="31"/>
        <v/>
      </c>
      <c r="O37" s="18" t="str">
        <f>IF(B37="","",M37/Setup!$C$9)</f>
        <v/>
      </c>
      <c r="P37" s="15"/>
      <c r="Q37" s="15"/>
      <c r="R37" s="15"/>
      <c r="S37" s="19" t="str">
        <f>IF(B37="","",IF(D37="Equity Delivery",0,IF(Setup!$C$8="Zerodha",IF(OR(D37="Equity Intraday",D37="F&amp;O Futures"),MIN(F37*H37*0.0003,20),20),20)))</f>
        <v/>
      </c>
      <c r="T37" s="19" t="str">
        <f>IF(B37="","",IF(D37="Equity Delivery",0,IF(Setup!$C$8="Zerodha",IF(OR(D37="Equity Intraday",D37="F&amp;O Futures"),MIN(G37*H37*0.0003,20),20),20)))</f>
        <v/>
      </c>
      <c r="U37" s="19" t="str">
        <f t="shared" si="22"/>
        <v/>
      </c>
      <c r="V37" s="19" t="str">
        <f t="shared" si="23"/>
        <v/>
      </c>
      <c r="W37" s="19" t="str">
        <f t="shared" si="24"/>
        <v/>
      </c>
      <c r="X37" s="19" t="str">
        <f t="shared" si="25"/>
        <v/>
      </c>
      <c r="Y37" s="19" t="str">
        <f t="shared" si="26"/>
        <v/>
      </c>
      <c r="Z37" s="19" t="str">
        <f t="shared" si="27"/>
        <v/>
      </c>
      <c r="AA37" s="19" t="str">
        <f t="shared" si="28"/>
        <v/>
      </c>
      <c r="AB37" s="19" t="str">
        <f t="shared" si="29"/>
        <v/>
      </c>
      <c r="AC37" s="19" t="str">
        <f t="shared" si="30"/>
        <v/>
      </c>
    </row>
    <row r="38" spans="1:29" x14ac:dyDescent="0.3">
      <c r="A38" s="13" t="str">
        <f t="shared" si="16"/>
        <v/>
      </c>
      <c r="B38" s="14"/>
      <c r="C38" s="15"/>
      <c r="D38" s="15"/>
      <c r="E38" s="15"/>
      <c r="F38" s="16"/>
      <c r="G38" s="16"/>
      <c r="H38" s="17"/>
      <c r="I38" s="16" t="str">
        <f t="shared" si="17"/>
        <v/>
      </c>
      <c r="J38" s="16" t="str">
        <f t="shared" si="18"/>
        <v/>
      </c>
      <c r="K38" s="16" t="str">
        <f t="shared" si="19"/>
        <v/>
      </c>
      <c r="L38" s="16" t="str">
        <f t="shared" si="20"/>
        <v/>
      </c>
      <c r="M38" s="16" t="str">
        <f t="shared" si="21"/>
        <v/>
      </c>
      <c r="N38" s="16" t="str">
        <f t="shared" si="31"/>
        <v/>
      </c>
      <c r="O38" s="18" t="str">
        <f>IF(B38="","",M38/Setup!$C$9)</f>
        <v/>
      </c>
      <c r="P38" s="15"/>
      <c r="Q38" s="15"/>
      <c r="R38" s="15"/>
      <c r="S38" s="19" t="str">
        <f>IF(B38="","",IF(D38="Equity Delivery",0,IF(Setup!$C$8="Zerodha",IF(OR(D38="Equity Intraday",D38="F&amp;O Futures"),MIN(F38*H38*0.0003,20),20),20)))</f>
        <v/>
      </c>
      <c r="T38" s="19" t="str">
        <f>IF(B38="","",IF(D38="Equity Delivery",0,IF(Setup!$C$8="Zerodha",IF(OR(D38="Equity Intraday",D38="F&amp;O Futures"),MIN(G38*H38*0.0003,20),20),20)))</f>
        <v/>
      </c>
      <c r="U38" s="19" t="str">
        <f t="shared" si="22"/>
        <v/>
      </c>
      <c r="V38" s="19" t="str">
        <f t="shared" si="23"/>
        <v/>
      </c>
      <c r="W38" s="19" t="str">
        <f t="shared" si="24"/>
        <v/>
      </c>
      <c r="X38" s="19" t="str">
        <f t="shared" si="25"/>
        <v/>
      </c>
      <c r="Y38" s="19" t="str">
        <f t="shared" si="26"/>
        <v/>
      </c>
      <c r="Z38" s="19" t="str">
        <f t="shared" si="27"/>
        <v/>
      </c>
      <c r="AA38" s="19" t="str">
        <f t="shared" si="28"/>
        <v/>
      </c>
      <c r="AB38" s="19" t="str">
        <f t="shared" si="29"/>
        <v/>
      </c>
      <c r="AC38" s="19" t="str">
        <f t="shared" si="30"/>
        <v/>
      </c>
    </row>
    <row r="39" spans="1:29" x14ac:dyDescent="0.3">
      <c r="A39" s="13" t="str">
        <f t="shared" si="16"/>
        <v/>
      </c>
      <c r="B39" s="14"/>
      <c r="C39" s="15"/>
      <c r="D39" s="15"/>
      <c r="E39" s="15"/>
      <c r="F39" s="16"/>
      <c r="G39" s="16"/>
      <c r="H39" s="17"/>
      <c r="I39" s="16" t="str">
        <f t="shared" si="17"/>
        <v/>
      </c>
      <c r="J39" s="16" t="str">
        <f t="shared" si="18"/>
        <v/>
      </c>
      <c r="K39" s="16" t="str">
        <f t="shared" si="19"/>
        <v/>
      </c>
      <c r="L39" s="16" t="str">
        <f t="shared" si="20"/>
        <v/>
      </c>
      <c r="M39" s="16" t="str">
        <f t="shared" si="21"/>
        <v/>
      </c>
      <c r="N39" s="16" t="str">
        <f t="shared" si="31"/>
        <v/>
      </c>
      <c r="O39" s="18" t="str">
        <f>IF(B39="","",M39/Setup!$C$9)</f>
        <v/>
      </c>
      <c r="P39" s="15"/>
      <c r="Q39" s="15"/>
      <c r="R39" s="15"/>
      <c r="S39" s="19" t="str">
        <f>IF(B39="","",IF(D39="Equity Delivery",0,IF(Setup!$C$8="Zerodha",IF(OR(D39="Equity Intraday",D39="F&amp;O Futures"),MIN(F39*H39*0.0003,20),20),20)))</f>
        <v/>
      </c>
      <c r="T39" s="19" t="str">
        <f>IF(B39="","",IF(D39="Equity Delivery",0,IF(Setup!$C$8="Zerodha",IF(OR(D39="Equity Intraday",D39="F&amp;O Futures"),MIN(G39*H39*0.0003,20),20),20)))</f>
        <v/>
      </c>
      <c r="U39" s="19" t="str">
        <f t="shared" si="22"/>
        <v/>
      </c>
      <c r="V39" s="19" t="str">
        <f t="shared" si="23"/>
        <v/>
      </c>
      <c r="W39" s="19" t="str">
        <f t="shared" si="24"/>
        <v/>
      </c>
      <c r="X39" s="19" t="str">
        <f t="shared" si="25"/>
        <v/>
      </c>
      <c r="Y39" s="19" t="str">
        <f t="shared" si="26"/>
        <v/>
      </c>
      <c r="Z39" s="19" t="str">
        <f t="shared" si="27"/>
        <v/>
      </c>
      <c r="AA39" s="19" t="str">
        <f t="shared" si="28"/>
        <v/>
      </c>
      <c r="AB39" s="19" t="str">
        <f t="shared" si="29"/>
        <v/>
      </c>
      <c r="AC39" s="19" t="str">
        <f t="shared" si="30"/>
        <v/>
      </c>
    </row>
    <row r="40" spans="1:29" x14ac:dyDescent="0.3">
      <c r="A40" s="13" t="str">
        <f t="shared" si="16"/>
        <v/>
      </c>
      <c r="B40" s="14"/>
      <c r="C40" s="15"/>
      <c r="D40" s="15"/>
      <c r="E40" s="15"/>
      <c r="F40" s="16"/>
      <c r="G40" s="16"/>
      <c r="H40" s="17"/>
      <c r="I40" s="16" t="str">
        <f t="shared" si="17"/>
        <v/>
      </c>
      <c r="J40" s="16" t="str">
        <f t="shared" si="18"/>
        <v/>
      </c>
      <c r="K40" s="16" t="str">
        <f t="shared" si="19"/>
        <v/>
      </c>
      <c r="L40" s="16" t="str">
        <f t="shared" si="20"/>
        <v/>
      </c>
      <c r="M40" s="16" t="str">
        <f t="shared" si="21"/>
        <v/>
      </c>
      <c r="N40" s="16" t="str">
        <f t="shared" si="31"/>
        <v/>
      </c>
      <c r="O40" s="18" t="str">
        <f>IF(B40="","",M40/Setup!$C$9)</f>
        <v/>
      </c>
      <c r="P40" s="15"/>
      <c r="Q40" s="15"/>
      <c r="R40" s="15"/>
      <c r="S40" s="19" t="str">
        <f>IF(B40="","",IF(D40="Equity Delivery",0,IF(Setup!$C$8="Zerodha",IF(OR(D40="Equity Intraday",D40="F&amp;O Futures"),MIN(F40*H40*0.0003,20),20),20)))</f>
        <v/>
      </c>
      <c r="T40" s="19" t="str">
        <f>IF(B40="","",IF(D40="Equity Delivery",0,IF(Setup!$C$8="Zerodha",IF(OR(D40="Equity Intraday",D40="F&amp;O Futures"),MIN(G40*H40*0.0003,20),20),20)))</f>
        <v/>
      </c>
      <c r="U40" s="19" t="str">
        <f t="shared" si="22"/>
        <v/>
      </c>
      <c r="V40" s="19" t="str">
        <f t="shared" si="23"/>
        <v/>
      </c>
      <c r="W40" s="19" t="str">
        <f t="shared" si="24"/>
        <v/>
      </c>
      <c r="X40" s="19" t="str">
        <f t="shared" si="25"/>
        <v/>
      </c>
      <c r="Y40" s="19" t="str">
        <f t="shared" si="26"/>
        <v/>
      </c>
      <c r="Z40" s="19" t="str">
        <f t="shared" si="27"/>
        <v/>
      </c>
      <c r="AA40" s="19" t="str">
        <f t="shared" si="28"/>
        <v/>
      </c>
      <c r="AB40" s="19" t="str">
        <f t="shared" si="29"/>
        <v/>
      </c>
      <c r="AC40" s="19" t="str">
        <f t="shared" si="30"/>
        <v/>
      </c>
    </row>
    <row r="41" spans="1:29" x14ac:dyDescent="0.3">
      <c r="A41" s="13" t="str">
        <f t="shared" si="16"/>
        <v/>
      </c>
      <c r="B41" s="14"/>
      <c r="C41" s="15"/>
      <c r="D41" s="15"/>
      <c r="E41" s="15"/>
      <c r="F41" s="16"/>
      <c r="G41" s="16"/>
      <c r="H41" s="17"/>
      <c r="I41" s="16" t="str">
        <f t="shared" si="17"/>
        <v/>
      </c>
      <c r="J41" s="16" t="str">
        <f t="shared" si="18"/>
        <v/>
      </c>
      <c r="K41" s="16" t="str">
        <f t="shared" si="19"/>
        <v/>
      </c>
      <c r="L41" s="16" t="str">
        <f t="shared" si="20"/>
        <v/>
      </c>
      <c r="M41" s="16" t="str">
        <f t="shared" si="21"/>
        <v/>
      </c>
      <c r="N41" s="16" t="str">
        <f t="shared" si="31"/>
        <v/>
      </c>
      <c r="O41" s="18" t="str">
        <f>IF(B41="","",M41/Setup!$C$9)</f>
        <v/>
      </c>
      <c r="P41" s="15"/>
      <c r="Q41" s="15"/>
      <c r="R41" s="15"/>
      <c r="S41" s="19" t="str">
        <f>IF(B41="","",IF(D41="Equity Delivery",0,IF(Setup!$C$8="Zerodha",IF(OR(D41="Equity Intraday",D41="F&amp;O Futures"),MIN(F41*H41*0.0003,20),20),20)))</f>
        <v/>
      </c>
      <c r="T41" s="19" t="str">
        <f>IF(B41="","",IF(D41="Equity Delivery",0,IF(Setup!$C$8="Zerodha",IF(OR(D41="Equity Intraday",D41="F&amp;O Futures"),MIN(G41*H41*0.0003,20),20),20)))</f>
        <v/>
      </c>
      <c r="U41" s="19" t="str">
        <f t="shared" si="22"/>
        <v/>
      </c>
      <c r="V41" s="19" t="str">
        <f t="shared" si="23"/>
        <v/>
      </c>
      <c r="W41" s="19" t="str">
        <f t="shared" si="24"/>
        <v/>
      </c>
      <c r="X41" s="19" t="str">
        <f t="shared" si="25"/>
        <v/>
      </c>
      <c r="Y41" s="19" t="str">
        <f t="shared" si="26"/>
        <v/>
      </c>
      <c r="Z41" s="19" t="str">
        <f t="shared" si="27"/>
        <v/>
      </c>
      <c r="AA41" s="19" t="str">
        <f t="shared" si="28"/>
        <v/>
      </c>
      <c r="AB41" s="19" t="str">
        <f t="shared" si="29"/>
        <v/>
      </c>
      <c r="AC41" s="19" t="str">
        <f t="shared" si="30"/>
        <v/>
      </c>
    </row>
    <row r="42" spans="1:29" x14ac:dyDescent="0.3">
      <c r="A42" s="13" t="str">
        <f t="shared" si="16"/>
        <v/>
      </c>
      <c r="B42" s="14"/>
      <c r="C42" s="15"/>
      <c r="D42" s="15"/>
      <c r="E42" s="15"/>
      <c r="F42" s="16"/>
      <c r="G42" s="16"/>
      <c r="H42" s="17"/>
      <c r="I42" s="16" t="str">
        <f t="shared" si="17"/>
        <v/>
      </c>
      <c r="J42" s="16" t="str">
        <f t="shared" si="18"/>
        <v/>
      </c>
      <c r="K42" s="16" t="str">
        <f t="shared" si="19"/>
        <v/>
      </c>
      <c r="L42" s="16" t="str">
        <f t="shared" si="20"/>
        <v/>
      </c>
      <c r="M42" s="16" t="str">
        <f t="shared" si="21"/>
        <v/>
      </c>
      <c r="N42" s="16" t="str">
        <f t="shared" si="31"/>
        <v/>
      </c>
      <c r="O42" s="18" t="str">
        <f>IF(B42="","",M42/Setup!$C$9)</f>
        <v/>
      </c>
      <c r="P42" s="15"/>
      <c r="Q42" s="15"/>
      <c r="R42" s="15"/>
      <c r="S42" s="19" t="str">
        <f>IF(B42="","",IF(D42="Equity Delivery",0,IF(Setup!$C$8="Zerodha",IF(OR(D42="Equity Intraday",D42="F&amp;O Futures"),MIN(F42*H42*0.0003,20),20),20)))</f>
        <v/>
      </c>
      <c r="T42" s="19" t="str">
        <f>IF(B42="","",IF(D42="Equity Delivery",0,IF(Setup!$C$8="Zerodha",IF(OR(D42="Equity Intraday",D42="F&amp;O Futures"),MIN(G42*H42*0.0003,20),20),20)))</f>
        <v/>
      </c>
      <c r="U42" s="19" t="str">
        <f t="shared" si="22"/>
        <v/>
      </c>
      <c r="V42" s="19" t="str">
        <f t="shared" si="23"/>
        <v/>
      </c>
      <c r="W42" s="19" t="str">
        <f t="shared" si="24"/>
        <v/>
      </c>
      <c r="X42" s="19" t="str">
        <f t="shared" si="25"/>
        <v/>
      </c>
      <c r="Y42" s="19" t="str">
        <f t="shared" si="26"/>
        <v/>
      </c>
      <c r="Z42" s="19" t="str">
        <f t="shared" si="27"/>
        <v/>
      </c>
      <c r="AA42" s="19" t="str">
        <f t="shared" si="28"/>
        <v/>
      </c>
      <c r="AB42" s="19" t="str">
        <f t="shared" si="29"/>
        <v/>
      </c>
      <c r="AC42" s="19" t="str">
        <f t="shared" si="30"/>
        <v/>
      </c>
    </row>
    <row r="43" spans="1:29" x14ac:dyDescent="0.3">
      <c r="A43" s="13" t="str">
        <f t="shared" si="16"/>
        <v/>
      </c>
      <c r="B43" s="14"/>
      <c r="C43" s="15"/>
      <c r="D43" s="15"/>
      <c r="E43" s="15"/>
      <c r="F43" s="16"/>
      <c r="G43" s="16"/>
      <c r="H43" s="17"/>
      <c r="I43" s="16" t="str">
        <f t="shared" si="17"/>
        <v/>
      </c>
      <c r="J43" s="16" t="str">
        <f t="shared" si="18"/>
        <v/>
      </c>
      <c r="K43" s="16" t="str">
        <f t="shared" si="19"/>
        <v/>
      </c>
      <c r="L43" s="16" t="str">
        <f t="shared" si="20"/>
        <v/>
      </c>
      <c r="M43" s="16" t="str">
        <f t="shared" si="21"/>
        <v/>
      </c>
      <c r="N43" s="16" t="str">
        <f t="shared" si="31"/>
        <v/>
      </c>
      <c r="O43" s="18" t="str">
        <f>IF(B43="","",M43/Setup!$C$9)</f>
        <v/>
      </c>
      <c r="P43" s="15"/>
      <c r="Q43" s="15"/>
      <c r="R43" s="15"/>
      <c r="S43" s="19" t="str">
        <f>IF(B43="","",IF(D43="Equity Delivery",0,IF(Setup!$C$8="Zerodha",IF(OR(D43="Equity Intraday",D43="F&amp;O Futures"),MIN(F43*H43*0.0003,20),20),20)))</f>
        <v/>
      </c>
      <c r="T43" s="19" t="str">
        <f>IF(B43="","",IF(D43="Equity Delivery",0,IF(Setup!$C$8="Zerodha",IF(OR(D43="Equity Intraday",D43="F&amp;O Futures"),MIN(G43*H43*0.0003,20),20),20)))</f>
        <v/>
      </c>
      <c r="U43" s="19" t="str">
        <f t="shared" si="22"/>
        <v/>
      </c>
      <c r="V43" s="19" t="str">
        <f t="shared" si="23"/>
        <v/>
      </c>
      <c r="W43" s="19" t="str">
        <f t="shared" si="24"/>
        <v/>
      </c>
      <c r="X43" s="19" t="str">
        <f t="shared" si="25"/>
        <v/>
      </c>
      <c r="Y43" s="19" t="str">
        <f t="shared" si="26"/>
        <v/>
      </c>
      <c r="Z43" s="19" t="str">
        <f t="shared" si="27"/>
        <v/>
      </c>
      <c r="AA43" s="19" t="str">
        <f t="shared" si="28"/>
        <v/>
      </c>
      <c r="AB43" s="19" t="str">
        <f t="shared" si="29"/>
        <v/>
      </c>
      <c r="AC43" s="19" t="str">
        <f t="shared" si="30"/>
        <v/>
      </c>
    </row>
    <row r="44" spans="1:29" x14ac:dyDescent="0.3">
      <c r="A44" s="13" t="str">
        <f t="shared" si="16"/>
        <v/>
      </c>
      <c r="B44" s="14"/>
      <c r="C44" s="15"/>
      <c r="D44" s="15"/>
      <c r="E44" s="15"/>
      <c r="F44" s="16"/>
      <c r="G44" s="16"/>
      <c r="H44" s="17"/>
      <c r="I44" s="16" t="str">
        <f t="shared" si="17"/>
        <v/>
      </c>
      <c r="J44" s="16" t="str">
        <f t="shared" si="18"/>
        <v/>
      </c>
      <c r="K44" s="16" t="str">
        <f t="shared" si="19"/>
        <v/>
      </c>
      <c r="L44" s="16" t="str">
        <f t="shared" si="20"/>
        <v/>
      </c>
      <c r="M44" s="16" t="str">
        <f t="shared" si="21"/>
        <v/>
      </c>
      <c r="N44" s="16" t="str">
        <f t="shared" si="31"/>
        <v/>
      </c>
      <c r="O44" s="18" t="str">
        <f>IF(B44="","",M44/Setup!$C$9)</f>
        <v/>
      </c>
      <c r="P44" s="15"/>
      <c r="Q44" s="15"/>
      <c r="R44" s="15"/>
      <c r="S44" s="19" t="str">
        <f>IF(B44="","",IF(D44="Equity Delivery",0,IF(Setup!$C$8="Zerodha",IF(OR(D44="Equity Intraday",D44="F&amp;O Futures"),MIN(F44*H44*0.0003,20),20),20)))</f>
        <v/>
      </c>
      <c r="T44" s="19" t="str">
        <f>IF(B44="","",IF(D44="Equity Delivery",0,IF(Setup!$C$8="Zerodha",IF(OR(D44="Equity Intraday",D44="F&amp;O Futures"),MIN(G44*H44*0.0003,20),20),20)))</f>
        <v/>
      </c>
      <c r="U44" s="19" t="str">
        <f t="shared" si="22"/>
        <v/>
      </c>
      <c r="V44" s="19" t="str">
        <f t="shared" si="23"/>
        <v/>
      </c>
      <c r="W44" s="19" t="str">
        <f t="shared" si="24"/>
        <v/>
      </c>
      <c r="X44" s="19" t="str">
        <f t="shared" si="25"/>
        <v/>
      </c>
      <c r="Y44" s="19" t="str">
        <f t="shared" si="26"/>
        <v/>
      </c>
      <c r="Z44" s="19" t="str">
        <f t="shared" si="27"/>
        <v/>
      </c>
      <c r="AA44" s="19" t="str">
        <f t="shared" si="28"/>
        <v/>
      </c>
      <c r="AB44" s="19" t="str">
        <f t="shared" si="29"/>
        <v/>
      </c>
      <c r="AC44" s="19" t="str">
        <f t="shared" si="30"/>
        <v/>
      </c>
    </row>
    <row r="45" spans="1:29" x14ac:dyDescent="0.3">
      <c r="A45" s="13" t="str">
        <f t="shared" si="16"/>
        <v/>
      </c>
      <c r="B45" s="14"/>
      <c r="C45" s="15"/>
      <c r="D45" s="15"/>
      <c r="E45" s="15"/>
      <c r="F45" s="16"/>
      <c r="G45" s="16"/>
      <c r="H45" s="17"/>
      <c r="I45" s="16" t="str">
        <f t="shared" si="17"/>
        <v/>
      </c>
      <c r="J45" s="16" t="str">
        <f t="shared" si="18"/>
        <v/>
      </c>
      <c r="K45" s="16" t="str">
        <f t="shared" si="19"/>
        <v/>
      </c>
      <c r="L45" s="16" t="str">
        <f t="shared" si="20"/>
        <v/>
      </c>
      <c r="M45" s="16" t="str">
        <f t="shared" si="21"/>
        <v/>
      </c>
      <c r="N45" s="16" t="str">
        <f t="shared" si="31"/>
        <v/>
      </c>
      <c r="O45" s="18" t="str">
        <f>IF(B45="","",M45/Setup!$C$9)</f>
        <v/>
      </c>
      <c r="P45" s="15"/>
      <c r="Q45" s="15"/>
      <c r="R45" s="15"/>
      <c r="S45" s="19" t="str">
        <f>IF(B45="","",IF(D45="Equity Delivery",0,IF(Setup!$C$8="Zerodha",IF(OR(D45="Equity Intraday",D45="F&amp;O Futures"),MIN(F45*H45*0.0003,20),20),20)))</f>
        <v/>
      </c>
      <c r="T45" s="19" t="str">
        <f>IF(B45="","",IF(D45="Equity Delivery",0,IF(Setup!$C$8="Zerodha",IF(OR(D45="Equity Intraday",D45="F&amp;O Futures"),MIN(G45*H45*0.0003,20),20),20)))</f>
        <v/>
      </c>
      <c r="U45" s="19" t="str">
        <f t="shared" si="22"/>
        <v/>
      </c>
      <c r="V45" s="19" t="str">
        <f t="shared" si="23"/>
        <v/>
      </c>
      <c r="W45" s="19" t="str">
        <f t="shared" si="24"/>
        <v/>
      </c>
      <c r="X45" s="19" t="str">
        <f t="shared" si="25"/>
        <v/>
      </c>
      <c r="Y45" s="19" t="str">
        <f t="shared" si="26"/>
        <v/>
      </c>
      <c r="Z45" s="19" t="str">
        <f t="shared" si="27"/>
        <v/>
      </c>
      <c r="AA45" s="19" t="str">
        <f t="shared" si="28"/>
        <v/>
      </c>
      <c r="AB45" s="19" t="str">
        <f t="shared" si="29"/>
        <v/>
      </c>
      <c r="AC45" s="19" t="str">
        <f t="shared" si="30"/>
        <v/>
      </c>
    </row>
    <row r="46" spans="1:29" x14ac:dyDescent="0.3">
      <c r="A46" s="13" t="str">
        <f t="shared" si="16"/>
        <v/>
      </c>
      <c r="B46" s="14"/>
      <c r="C46" s="15"/>
      <c r="D46" s="15"/>
      <c r="E46" s="15"/>
      <c r="F46" s="16"/>
      <c r="G46" s="16"/>
      <c r="H46" s="17"/>
      <c r="I46" s="16" t="str">
        <f t="shared" si="17"/>
        <v/>
      </c>
      <c r="J46" s="16" t="str">
        <f t="shared" si="18"/>
        <v/>
      </c>
      <c r="K46" s="16" t="str">
        <f t="shared" si="19"/>
        <v/>
      </c>
      <c r="L46" s="16" t="str">
        <f t="shared" si="20"/>
        <v/>
      </c>
      <c r="M46" s="16" t="str">
        <f t="shared" si="21"/>
        <v/>
      </c>
      <c r="N46" s="16" t="str">
        <f t="shared" si="31"/>
        <v/>
      </c>
      <c r="O46" s="18" t="str">
        <f>IF(B46="","",M46/Setup!$C$9)</f>
        <v/>
      </c>
      <c r="P46" s="15"/>
      <c r="Q46" s="15"/>
      <c r="R46" s="15"/>
      <c r="S46" s="19" t="str">
        <f>IF(B46="","",IF(D46="Equity Delivery",0,IF(Setup!$C$8="Zerodha",IF(OR(D46="Equity Intraday",D46="F&amp;O Futures"),MIN(F46*H46*0.0003,20),20),20)))</f>
        <v/>
      </c>
      <c r="T46" s="19" t="str">
        <f>IF(B46="","",IF(D46="Equity Delivery",0,IF(Setup!$C$8="Zerodha",IF(OR(D46="Equity Intraday",D46="F&amp;O Futures"),MIN(G46*H46*0.0003,20),20),20)))</f>
        <v/>
      </c>
      <c r="U46" s="19" t="str">
        <f t="shared" si="22"/>
        <v/>
      </c>
      <c r="V46" s="19" t="str">
        <f t="shared" si="23"/>
        <v/>
      </c>
      <c r="W46" s="19" t="str">
        <f t="shared" si="24"/>
        <v/>
      </c>
      <c r="X46" s="19" t="str">
        <f t="shared" si="25"/>
        <v/>
      </c>
      <c r="Y46" s="19" t="str">
        <f t="shared" si="26"/>
        <v/>
      </c>
      <c r="Z46" s="19" t="str">
        <f t="shared" si="27"/>
        <v/>
      </c>
      <c r="AA46" s="19" t="str">
        <f t="shared" si="28"/>
        <v/>
      </c>
      <c r="AB46" s="19" t="str">
        <f t="shared" si="29"/>
        <v/>
      </c>
      <c r="AC46" s="19" t="str">
        <f t="shared" si="30"/>
        <v/>
      </c>
    </row>
    <row r="47" spans="1:29" x14ac:dyDescent="0.3">
      <c r="A47" s="13" t="str">
        <f t="shared" si="16"/>
        <v/>
      </c>
      <c r="B47" s="14"/>
      <c r="C47" s="15"/>
      <c r="D47" s="15"/>
      <c r="E47" s="15"/>
      <c r="F47" s="16"/>
      <c r="G47" s="16"/>
      <c r="H47" s="17"/>
      <c r="I47" s="16" t="str">
        <f t="shared" si="17"/>
        <v/>
      </c>
      <c r="J47" s="16" t="str">
        <f t="shared" si="18"/>
        <v/>
      </c>
      <c r="K47" s="16" t="str">
        <f t="shared" si="19"/>
        <v/>
      </c>
      <c r="L47" s="16" t="str">
        <f t="shared" si="20"/>
        <v/>
      </c>
      <c r="M47" s="16" t="str">
        <f t="shared" si="21"/>
        <v/>
      </c>
      <c r="N47" s="16" t="str">
        <f t="shared" si="31"/>
        <v/>
      </c>
      <c r="O47" s="18" t="str">
        <f>IF(B47="","",M47/Setup!$C$9)</f>
        <v/>
      </c>
      <c r="P47" s="15"/>
      <c r="Q47" s="15"/>
      <c r="R47" s="15"/>
      <c r="S47" s="19" t="str">
        <f>IF(B47="","",IF(D47="Equity Delivery",0,IF(Setup!$C$8="Zerodha",IF(OR(D47="Equity Intraday",D47="F&amp;O Futures"),MIN(F47*H47*0.0003,20),20),20)))</f>
        <v/>
      </c>
      <c r="T47" s="19" t="str">
        <f>IF(B47="","",IF(D47="Equity Delivery",0,IF(Setup!$C$8="Zerodha",IF(OR(D47="Equity Intraday",D47="F&amp;O Futures"),MIN(G47*H47*0.0003,20),20),20)))</f>
        <v/>
      </c>
      <c r="U47" s="19" t="str">
        <f t="shared" si="22"/>
        <v/>
      </c>
      <c r="V47" s="19" t="str">
        <f t="shared" si="23"/>
        <v/>
      </c>
      <c r="W47" s="19" t="str">
        <f t="shared" si="24"/>
        <v/>
      </c>
      <c r="X47" s="19" t="str">
        <f t="shared" si="25"/>
        <v/>
      </c>
      <c r="Y47" s="19" t="str">
        <f t="shared" si="26"/>
        <v/>
      </c>
      <c r="Z47" s="19" t="str">
        <f t="shared" si="27"/>
        <v/>
      </c>
      <c r="AA47" s="19" t="str">
        <f t="shared" si="28"/>
        <v/>
      </c>
      <c r="AB47" s="19" t="str">
        <f t="shared" si="29"/>
        <v/>
      </c>
      <c r="AC47" s="19" t="str">
        <f t="shared" si="30"/>
        <v/>
      </c>
    </row>
    <row r="48" spans="1:29" x14ac:dyDescent="0.3">
      <c r="A48" s="13" t="str">
        <f t="shared" si="16"/>
        <v/>
      </c>
      <c r="B48" s="14"/>
      <c r="C48" s="15"/>
      <c r="D48" s="15"/>
      <c r="E48" s="15"/>
      <c r="F48" s="16"/>
      <c r="G48" s="16"/>
      <c r="H48" s="17"/>
      <c r="I48" s="16" t="str">
        <f t="shared" si="17"/>
        <v/>
      </c>
      <c r="J48" s="16" t="str">
        <f t="shared" si="18"/>
        <v/>
      </c>
      <c r="K48" s="16" t="str">
        <f t="shared" si="19"/>
        <v/>
      </c>
      <c r="L48" s="16" t="str">
        <f t="shared" si="20"/>
        <v/>
      </c>
      <c r="M48" s="16" t="str">
        <f t="shared" si="21"/>
        <v/>
      </c>
      <c r="N48" s="16" t="str">
        <f t="shared" si="31"/>
        <v/>
      </c>
      <c r="O48" s="18" t="str">
        <f>IF(B48="","",M48/Setup!$C$9)</f>
        <v/>
      </c>
      <c r="P48" s="15"/>
      <c r="Q48" s="15"/>
      <c r="R48" s="15"/>
      <c r="S48" s="19" t="str">
        <f>IF(B48="","",IF(D48="Equity Delivery",0,IF(Setup!$C$8="Zerodha",IF(OR(D48="Equity Intraday",D48="F&amp;O Futures"),MIN(F48*H48*0.0003,20),20),20)))</f>
        <v/>
      </c>
      <c r="T48" s="19" t="str">
        <f>IF(B48="","",IF(D48="Equity Delivery",0,IF(Setup!$C$8="Zerodha",IF(OR(D48="Equity Intraday",D48="F&amp;O Futures"),MIN(G48*H48*0.0003,20),20),20)))</f>
        <v/>
      </c>
      <c r="U48" s="19" t="str">
        <f t="shared" si="22"/>
        <v/>
      </c>
      <c r="V48" s="19" t="str">
        <f t="shared" si="23"/>
        <v/>
      </c>
      <c r="W48" s="19" t="str">
        <f t="shared" si="24"/>
        <v/>
      </c>
      <c r="X48" s="19" t="str">
        <f t="shared" si="25"/>
        <v/>
      </c>
      <c r="Y48" s="19" t="str">
        <f t="shared" si="26"/>
        <v/>
      </c>
      <c r="Z48" s="19" t="str">
        <f t="shared" si="27"/>
        <v/>
      </c>
      <c r="AA48" s="19" t="str">
        <f t="shared" si="28"/>
        <v/>
      </c>
      <c r="AB48" s="19" t="str">
        <f t="shared" si="29"/>
        <v/>
      </c>
      <c r="AC48" s="19" t="str">
        <f t="shared" si="30"/>
        <v/>
      </c>
    </row>
    <row r="49" spans="1:29" x14ac:dyDescent="0.3">
      <c r="A49" s="13" t="str">
        <f t="shared" si="16"/>
        <v/>
      </c>
      <c r="B49" s="14"/>
      <c r="C49" s="15"/>
      <c r="D49" s="15"/>
      <c r="E49" s="15"/>
      <c r="F49" s="16"/>
      <c r="G49" s="16"/>
      <c r="H49" s="17"/>
      <c r="I49" s="16" t="str">
        <f t="shared" si="17"/>
        <v/>
      </c>
      <c r="J49" s="16" t="str">
        <f t="shared" si="18"/>
        <v/>
      </c>
      <c r="K49" s="16" t="str">
        <f t="shared" si="19"/>
        <v/>
      </c>
      <c r="L49" s="16" t="str">
        <f t="shared" si="20"/>
        <v/>
      </c>
      <c r="M49" s="16" t="str">
        <f t="shared" si="21"/>
        <v/>
      </c>
      <c r="N49" s="16" t="str">
        <f t="shared" si="31"/>
        <v/>
      </c>
      <c r="O49" s="18" t="str">
        <f>IF(B49="","",M49/Setup!$C$9)</f>
        <v/>
      </c>
      <c r="P49" s="15"/>
      <c r="Q49" s="15"/>
      <c r="R49" s="15"/>
      <c r="S49" s="19" t="str">
        <f>IF(B49="","",IF(D49="Equity Delivery",0,IF(Setup!$C$8="Zerodha",IF(OR(D49="Equity Intraday",D49="F&amp;O Futures"),MIN(F49*H49*0.0003,20),20),20)))</f>
        <v/>
      </c>
      <c r="T49" s="19" t="str">
        <f>IF(B49="","",IF(D49="Equity Delivery",0,IF(Setup!$C$8="Zerodha",IF(OR(D49="Equity Intraday",D49="F&amp;O Futures"),MIN(G49*H49*0.0003,20),20),20)))</f>
        <v/>
      </c>
      <c r="U49" s="19" t="str">
        <f t="shared" si="22"/>
        <v/>
      </c>
      <c r="V49" s="19" t="str">
        <f t="shared" si="23"/>
        <v/>
      </c>
      <c r="W49" s="19" t="str">
        <f t="shared" si="24"/>
        <v/>
      </c>
      <c r="X49" s="19" t="str">
        <f t="shared" si="25"/>
        <v/>
      </c>
      <c r="Y49" s="19" t="str">
        <f t="shared" si="26"/>
        <v/>
      </c>
      <c r="Z49" s="19" t="str">
        <f t="shared" si="27"/>
        <v/>
      </c>
      <c r="AA49" s="19" t="str">
        <f t="shared" si="28"/>
        <v/>
      </c>
      <c r="AB49" s="19" t="str">
        <f t="shared" si="29"/>
        <v/>
      </c>
      <c r="AC49" s="19" t="str">
        <f t="shared" si="30"/>
        <v/>
      </c>
    </row>
    <row r="50" spans="1:29" x14ac:dyDescent="0.3">
      <c r="A50" s="13" t="str">
        <f t="shared" si="16"/>
        <v/>
      </c>
      <c r="B50" s="14"/>
      <c r="C50" s="15"/>
      <c r="D50" s="15"/>
      <c r="E50" s="15"/>
      <c r="F50" s="16"/>
      <c r="G50" s="16"/>
      <c r="H50" s="17"/>
      <c r="I50" s="16" t="str">
        <f t="shared" si="17"/>
        <v/>
      </c>
      <c r="J50" s="16" t="str">
        <f t="shared" si="18"/>
        <v/>
      </c>
      <c r="K50" s="16" t="str">
        <f t="shared" si="19"/>
        <v/>
      </c>
      <c r="L50" s="16" t="str">
        <f t="shared" si="20"/>
        <v/>
      </c>
      <c r="M50" s="16" t="str">
        <f t="shared" si="21"/>
        <v/>
      </c>
      <c r="N50" s="16" t="str">
        <f t="shared" si="31"/>
        <v/>
      </c>
      <c r="O50" s="18" t="str">
        <f>IF(B50="","",M50/Setup!$C$9)</f>
        <v/>
      </c>
      <c r="P50" s="15"/>
      <c r="Q50" s="15"/>
      <c r="R50" s="15"/>
      <c r="S50" s="19" t="str">
        <f>IF(B50="","",IF(D50="Equity Delivery",0,IF(Setup!$C$8="Zerodha",IF(OR(D50="Equity Intraday",D50="F&amp;O Futures"),MIN(F50*H50*0.0003,20),20),20)))</f>
        <v/>
      </c>
      <c r="T50" s="19" t="str">
        <f>IF(B50="","",IF(D50="Equity Delivery",0,IF(Setup!$C$8="Zerodha",IF(OR(D50="Equity Intraday",D50="F&amp;O Futures"),MIN(G50*H50*0.0003,20),20),20)))</f>
        <v/>
      </c>
      <c r="U50" s="19" t="str">
        <f t="shared" si="22"/>
        <v/>
      </c>
      <c r="V50" s="19" t="str">
        <f t="shared" si="23"/>
        <v/>
      </c>
      <c r="W50" s="19" t="str">
        <f t="shared" si="24"/>
        <v/>
      </c>
      <c r="X50" s="19" t="str">
        <f t="shared" si="25"/>
        <v/>
      </c>
      <c r="Y50" s="19" t="str">
        <f t="shared" si="26"/>
        <v/>
      </c>
      <c r="Z50" s="19" t="str">
        <f t="shared" si="27"/>
        <v/>
      </c>
      <c r="AA50" s="19" t="str">
        <f t="shared" si="28"/>
        <v/>
      </c>
      <c r="AB50" s="19" t="str">
        <f t="shared" si="29"/>
        <v/>
      </c>
      <c r="AC50" s="19" t="str">
        <f t="shared" si="30"/>
        <v/>
      </c>
    </row>
    <row r="51" spans="1:29" x14ac:dyDescent="0.3">
      <c r="A51" s="13" t="str">
        <f t="shared" si="16"/>
        <v/>
      </c>
      <c r="B51" s="14"/>
      <c r="C51" s="15"/>
      <c r="D51" s="15"/>
      <c r="E51" s="15"/>
      <c r="F51" s="16"/>
      <c r="G51" s="16"/>
      <c r="H51" s="17"/>
      <c r="I51" s="16" t="str">
        <f t="shared" si="17"/>
        <v/>
      </c>
      <c r="J51" s="16" t="str">
        <f t="shared" si="18"/>
        <v/>
      </c>
      <c r="K51" s="16" t="str">
        <f t="shared" si="19"/>
        <v/>
      </c>
      <c r="L51" s="16" t="str">
        <f t="shared" si="20"/>
        <v/>
      </c>
      <c r="M51" s="16" t="str">
        <f t="shared" si="21"/>
        <v/>
      </c>
      <c r="N51" s="16" t="str">
        <f t="shared" si="31"/>
        <v/>
      </c>
      <c r="O51" s="18" t="str">
        <f>IF(B51="","",M51/Setup!$C$9)</f>
        <v/>
      </c>
      <c r="P51" s="15"/>
      <c r="Q51" s="15"/>
      <c r="R51" s="15"/>
      <c r="S51" s="19" t="str">
        <f>IF(B51="","",IF(D51="Equity Delivery",0,IF(Setup!$C$8="Zerodha",IF(OR(D51="Equity Intraday",D51="F&amp;O Futures"),MIN(F51*H51*0.0003,20),20),20)))</f>
        <v/>
      </c>
      <c r="T51" s="19" t="str">
        <f>IF(B51="","",IF(D51="Equity Delivery",0,IF(Setup!$C$8="Zerodha",IF(OR(D51="Equity Intraday",D51="F&amp;O Futures"),MIN(G51*H51*0.0003,20),20),20)))</f>
        <v/>
      </c>
      <c r="U51" s="19" t="str">
        <f t="shared" si="22"/>
        <v/>
      </c>
      <c r="V51" s="19" t="str">
        <f t="shared" si="23"/>
        <v/>
      </c>
      <c r="W51" s="19" t="str">
        <f t="shared" si="24"/>
        <v/>
      </c>
      <c r="X51" s="19" t="str">
        <f t="shared" si="25"/>
        <v/>
      </c>
      <c r="Y51" s="19" t="str">
        <f t="shared" si="26"/>
        <v/>
      </c>
      <c r="Z51" s="19" t="str">
        <f t="shared" si="27"/>
        <v/>
      </c>
      <c r="AA51" s="19" t="str">
        <f t="shared" si="28"/>
        <v/>
      </c>
      <c r="AB51" s="19" t="str">
        <f t="shared" si="29"/>
        <v/>
      </c>
      <c r="AC51" s="19" t="str">
        <f t="shared" si="30"/>
        <v/>
      </c>
    </row>
    <row r="52" spans="1:29" x14ac:dyDescent="0.3">
      <c r="A52" s="13" t="str">
        <f t="shared" si="16"/>
        <v/>
      </c>
      <c r="B52" s="14"/>
      <c r="C52" s="15"/>
      <c r="D52" s="15"/>
      <c r="E52" s="15"/>
      <c r="F52" s="16"/>
      <c r="G52" s="16"/>
      <c r="H52" s="17"/>
      <c r="I52" s="16" t="str">
        <f t="shared" si="17"/>
        <v/>
      </c>
      <c r="J52" s="16" t="str">
        <f t="shared" si="18"/>
        <v/>
      </c>
      <c r="K52" s="16" t="str">
        <f t="shared" si="19"/>
        <v/>
      </c>
      <c r="L52" s="16" t="str">
        <f t="shared" si="20"/>
        <v/>
      </c>
      <c r="M52" s="16" t="str">
        <f t="shared" si="21"/>
        <v/>
      </c>
      <c r="N52" s="16" t="str">
        <f t="shared" si="31"/>
        <v/>
      </c>
      <c r="O52" s="18" t="str">
        <f>IF(B52="","",M52/Setup!$C$9)</f>
        <v/>
      </c>
      <c r="P52" s="15"/>
      <c r="Q52" s="15"/>
      <c r="R52" s="15"/>
      <c r="S52" s="19" t="str">
        <f>IF(B52="","",IF(D52="Equity Delivery",0,IF(Setup!$C$8="Zerodha",IF(OR(D52="Equity Intraday",D52="F&amp;O Futures"),MIN(F52*H52*0.0003,20),20),20)))</f>
        <v/>
      </c>
      <c r="T52" s="19" t="str">
        <f>IF(B52="","",IF(D52="Equity Delivery",0,IF(Setup!$C$8="Zerodha",IF(OR(D52="Equity Intraday",D52="F&amp;O Futures"),MIN(G52*H52*0.0003,20),20),20)))</f>
        <v/>
      </c>
      <c r="U52" s="19" t="str">
        <f t="shared" si="22"/>
        <v/>
      </c>
      <c r="V52" s="19" t="str">
        <f t="shared" si="23"/>
        <v/>
      </c>
      <c r="W52" s="19" t="str">
        <f t="shared" si="24"/>
        <v/>
      </c>
      <c r="X52" s="19" t="str">
        <f t="shared" si="25"/>
        <v/>
      </c>
      <c r="Y52" s="19" t="str">
        <f t="shared" si="26"/>
        <v/>
      </c>
      <c r="Z52" s="19" t="str">
        <f t="shared" si="27"/>
        <v/>
      </c>
      <c r="AA52" s="19" t="str">
        <f t="shared" si="28"/>
        <v/>
      </c>
      <c r="AB52" s="19" t="str">
        <f t="shared" si="29"/>
        <v/>
      </c>
      <c r="AC52" s="19" t="str">
        <f t="shared" si="30"/>
        <v/>
      </c>
    </row>
    <row r="53" spans="1:29" x14ac:dyDescent="0.3">
      <c r="A53" s="13" t="str">
        <f t="shared" si="16"/>
        <v/>
      </c>
      <c r="B53" s="14"/>
      <c r="C53" s="15"/>
      <c r="D53" s="15"/>
      <c r="E53" s="15"/>
      <c r="F53" s="16"/>
      <c r="G53" s="16"/>
      <c r="H53" s="17"/>
      <c r="I53" s="16" t="str">
        <f t="shared" si="17"/>
        <v/>
      </c>
      <c r="J53" s="16" t="str">
        <f t="shared" si="18"/>
        <v/>
      </c>
      <c r="K53" s="16" t="str">
        <f t="shared" si="19"/>
        <v/>
      </c>
      <c r="L53" s="16" t="str">
        <f t="shared" si="20"/>
        <v/>
      </c>
      <c r="M53" s="16" t="str">
        <f t="shared" si="21"/>
        <v/>
      </c>
      <c r="N53" s="16" t="str">
        <f t="shared" si="31"/>
        <v/>
      </c>
      <c r="O53" s="18" t="str">
        <f>IF(B53="","",M53/Setup!$C$9)</f>
        <v/>
      </c>
      <c r="P53" s="15"/>
      <c r="Q53" s="15"/>
      <c r="R53" s="15"/>
      <c r="S53" s="19" t="str">
        <f>IF(B53="","",IF(D53="Equity Delivery",0,IF(Setup!$C$8="Zerodha",IF(OR(D53="Equity Intraday",D53="F&amp;O Futures"),MIN(F53*H53*0.0003,20),20),20)))</f>
        <v/>
      </c>
      <c r="T53" s="19" t="str">
        <f>IF(B53="","",IF(D53="Equity Delivery",0,IF(Setup!$C$8="Zerodha",IF(OR(D53="Equity Intraday",D53="F&amp;O Futures"),MIN(G53*H53*0.0003,20),20),20)))</f>
        <v/>
      </c>
      <c r="U53" s="19" t="str">
        <f t="shared" si="22"/>
        <v/>
      </c>
      <c r="V53" s="19" t="str">
        <f t="shared" si="23"/>
        <v/>
      </c>
      <c r="W53" s="19" t="str">
        <f t="shared" si="24"/>
        <v/>
      </c>
      <c r="X53" s="19" t="str">
        <f t="shared" si="25"/>
        <v/>
      </c>
      <c r="Y53" s="19" t="str">
        <f t="shared" si="26"/>
        <v/>
      </c>
      <c r="Z53" s="19" t="str">
        <f t="shared" si="27"/>
        <v/>
      </c>
      <c r="AA53" s="19" t="str">
        <f t="shared" si="28"/>
        <v/>
      </c>
      <c r="AB53" s="19" t="str">
        <f t="shared" si="29"/>
        <v/>
      </c>
      <c r="AC53" s="19" t="str">
        <f t="shared" si="30"/>
        <v/>
      </c>
    </row>
    <row r="54" spans="1:29" x14ac:dyDescent="0.3">
      <c r="A54" s="13" t="str">
        <f t="shared" si="16"/>
        <v/>
      </c>
      <c r="B54" s="14"/>
      <c r="C54" s="15"/>
      <c r="D54" s="15"/>
      <c r="E54" s="15"/>
      <c r="F54" s="16"/>
      <c r="G54" s="16"/>
      <c r="H54" s="17"/>
      <c r="I54" s="16" t="str">
        <f t="shared" si="17"/>
        <v/>
      </c>
      <c r="J54" s="16" t="str">
        <f t="shared" si="18"/>
        <v/>
      </c>
      <c r="K54" s="16" t="str">
        <f t="shared" si="19"/>
        <v/>
      </c>
      <c r="L54" s="16" t="str">
        <f t="shared" si="20"/>
        <v/>
      </c>
      <c r="M54" s="16" t="str">
        <f t="shared" si="21"/>
        <v/>
      </c>
      <c r="N54" s="16" t="str">
        <f t="shared" si="31"/>
        <v/>
      </c>
      <c r="O54" s="18" t="str">
        <f>IF(B54="","",M54/Setup!$C$9)</f>
        <v/>
      </c>
      <c r="P54" s="15"/>
      <c r="Q54" s="15"/>
      <c r="R54" s="15"/>
      <c r="S54" s="19" t="str">
        <f>IF(B54="","",IF(D54="Equity Delivery",0,IF(Setup!$C$8="Zerodha",IF(OR(D54="Equity Intraday",D54="F&amp;O Futures"),MIN(F54*H54*0.0003,20),20),20)))</f>
        <v/>
      </c>
      <c r="T54" s="19" t="str">
        <f>IF(B54="","",IF(D54="Equity Delivery",0,IF(Setup!$C$8="Zerodha",IF(OR(D54="Equity Intraday",D54="F&amp;O Futures"),MIN(G54*H54*0.0003,20),20),20)))</f>
        <v/>
      </c>
      <c r="U54" s="19" t="str">
        <f t="shared" si="22"/>
        <v/>
      </c>
      <c r="V54" s="19" t="str">
        <f t="shared" si="23"/>
        <v/>
      </c>
      <c r="W54" s="19" t="str">
        <f t="shared" si="24"/>
        <v/>
      </c>
      <c r="X54" s="19" t="str">
        <f t="shared" si="25"/>
        <v/>
      </c>
      <c r="Y54" s="19" t="str">
        <f t="shared" si="26"/>
        <v/>
      </c>
      <c r="Z54" s="19" t="str">
        <f t="shared" si="27"/>
        <v/>
      </c>
      <c r="AA54" s="19" t="str">
        <f t="shared" si="28"/>
        <v/>
      </c>
      <c r="AB54" s="19" t="str">
        <f t="shared" si="29"/>
        <v/>
      </c>
      <c r="AC54" s="19" t="str">
        <f t="shared" si="30"/>
        <v/>
      </c>
    </row>
    <row r="55" spans="1:29" x14ac:dyDescent="0.3">
      <c r="A55" s="13" t="str">
        <f t="shared" si="16"/>
        <v/>
      </c>
      <c r="B55" s="14"/>
      <c r="C55" s="15"/>
      <c r="D55" s="15"/>
      <c r="E55" s="15"/>
      <c r="F55" s="16"/>
      <c r="G55" s="16"/>
      <c r="H55" s="17"/>
      <c r="I55" s="16" t="str">
        <f t="shared" si="17"/>
        <v/>
      </c>
      <c r="J55" s="16" t="str">
        <f t="shared" si="18"/>
        <v/>
      </c>
      <c r="K55" s="16" t="str">
        <f t="shared" si="19"/>
        <v/>
      </c>
      <c r="L55" s="16" t="str">
        <f t="shared" si="20"/>
        <v/>
      </c>
      <c r="M55" s="16" t="str">
        <f t="shared" si="21"/>
        <v/>
      </c>
      <c r="N55" s="16" t="str">
        <f t="shared" si="31"/>
        <v/>
      </c>
      <c r="O55" s="18" t="str">
        <f>IF(B55="","",M55/Setup!$C$9)</f>
        <v/>
      </c>
      <c r="P55" s="15"/>
      <c r="Q55" s="15"/>
      <c r="R55" s="15"/>
      <c r="S55" s="19" t="str">
        <f>IF(B55="","",IF(D55="Equity Delivery",0,IF(Setup!$C$8="Zerodha",IF(OR(D55="Equity Intraday",D55="F&amp;O Futures"),MIN(F55*H55*0.0003,20),20),20)))</f>
        <v/>
      </c>
      <c r="T55" s="19" t="str">
        <f>IF(B55="","",IF(D55="Equity Delivery",0,IF(Setup!$C$8="Zerodha",IF(OR(D55="Equity Intraday",D55="F&amp;O Futures"),MIN(G55*H55*0.0003,20),20),20)))</f>
        <v/>
      </c>
      <c r="U55" s="19" t="str">
        <f t="shared" si="22"/>
        <v/>
      </c>
      <c r="V55" s="19" t="str">
        <f t="shared" si="23"/>
        <v/>
      </c>
      <c r="W55" s="19" t="str">
        <f t="shared" si="24"/>
        <v/>
      </c>
      <c r="X55" s="19" t="str">
        <f t="shared" si="25"/>
        <v/>
      </c>
      <c r="Y55" s="19" t="str">
        <f t="shared" si="26"/>
        <v/>
      </c>
      <c r="Z55" s="19" t="str">
        <f t="shared" si="27"/>
        <v/>
      </c>
      <c r="AA55" s="19" t="str">
        <f t="shared" si="28"/>
        <v/>
      </c>
      <c r="AB55" s="19" t="str">
        <f t="shared" si="29"/>
        <v/>
      </c>
      <c r="AC55" s="19" t="str">
        <f t="shared" si="30"/>
        <v/>
      </c>
    </row>
    <row r="56" spans="1:29" x14ac:dyDescent="0.3">
      <c r="A56" s="13" t="str">
        <f t="shared" si="16"/>
        <v/>
      </c>
      <c r="B56" s="14"/>
      <c r="C56" s="15"/>
      <c r="D56" s="15"/>
      <c r="E56" s="15"/>
      <c r="F56" s="16"/>
      <c r="G56" s="16"/>
      <c r="H56" s="17"/>
      <c r="I56" s="16" t="str">
        <f t="shared" si="17"/>
        <v/>
      </c>
      <c r="J56" s="16" t="str">
        <f t="shared" si="18"/>
        <v/>
      </c>
      <c r="K56" s="16" t="str">
        <f t="shared" si="19"/>
        <v/>
      </c>
      <c r="L56" s="16" t="str">
        <f t="shared" si="20"/>
        <v/>
      </c>
      <c r="M56" s="16" t="str">
        <f t="shared" si="21"/>
        <v/>
      </c>
      <c r="N56" s="16" t="str">
        <f t="shared" si="31"/>
        <v/>
      </c>
      <c r="O56" s="18" t="str">
        <f>IF(B56="","",M56/Setup!$C$9)</f>
        <v/>
      </c>
      <c r="P56" s="15"/>
      <c r="Q56" s="15"/>
      <c r="R56" s="15"/>
      <c r="S56" s="19" t="str">
        <f>IF(B56="","",IF(D56="Equity Delivery",0,IF(Setup!$C$8="Zerodha",IF(OR(D56="Equity Intraday",D56="F&amp;O Futures"),MIN(F56*H56*0.0003,20),20),20)))</f>
        <v/>
      </c>
      <c r="T56" s="19" t="str">
        <f>IF(B56="","",IF(D56="Equity Delivery",0,IF(Setup!$C$8="Zerodha",IF(OR(D56="Equity Intraday",D56="F&amp;O Futures"),MIN(G56*H56*0.0003,20),20),20)))</f>
        <v/>
      </c>
      <c r="U56" s="19" t="str">
        <f t="shared" si="22"/>
        <v/>
      </c>
      <c r="V56" s="19" t="str">
        <f t="shared" si="23"/>
        <v/>
      </c>
      <c r="W56" s="19" t="str">
        <f t="shared" si="24"/>
        <v/>
      </c>
      <c r="X56" s="19" t="str">
        <f t="shared" si="25"/>
        <v/>
      </c>
      <c r="Y56" s="19" t="str">
        <f t="shared" si="26"/>
        <v/>
      </c>
      <c r="Z56" s="19" t="str">
        <f t="shared" si="27"/>
        <v/>
      </c>
      <c r="AA56" s="19" t="str">
        <f t="shared" si="28"/>
        <v/>
      </c>
      <c r="AB56" s="19" t="str">
        <f t="shared" si="29"/>
        <v/>
      </c>
      <c r="AC56" s="19" t="str">
        <f t="shared" si="30"/>
        <v/>
      </c>
    </row>
    <row r="57" spans="1:29" x14ac:dyDescent="0.3">
      <c r="A57" s="13" t="str">
        <f t="shared" si="16"/>
        <v/>
      </c>
      <c r="B57" s="14"/>
      <c r="C57" s="15"/>
      <c r="D57" s="15"/>
      <c r="E57" s="15"/>
      <c r="F57" s="16"/>
      <c r="G57" s="16"/>
      <c r="H57" s="17"/>
      <c r="I57" s="16" t="str">
        <f t="shared" si="17"/>
        <v/>
      </c>
      <c r="J57" s="16" t="str">
        <f t="shared" si="18"/>
        <v/>
      </c>
      <c r="K57" s="16" t="str">
        <f t="shared" si="19"/>
        <v/>
      </c>
      <c r="L57" s="16" t="str">
        <f t="shared" si="20"/>
        <v/>
      </c>
      <c r="M57" s="16" t="str">
        <f t="shared" si="21"/>
        <v/>
      </c>
      <c r="N57" s="16" t="str">
        <f t="shared" si="31"/>
        <v/>
      </c>
      <c r="O57" s="18" t="str">
        <f>IF(B57="","",M57/Setup!$C$9)</f>
        <v/>
      </c>
      <c r="P57" s="15"/>
      <c r="Q57" s="15"/>
      <c r="R57" s="15"/>
      <c r="S57" s="19" t="str">
        <f>IF(B57="","",IF(D57="Equity Delivery",0,IF(Setup!$C$8="Zerodha",IF(OR(D57="Equity Intraday",D57="F&amp;O Futures"),MIN(F57*H57*0.0003,20),20),20)))</f>
        <v/>
      </c>
      <c r="T57" s="19" t="str">
        <f>IF(B57="","",IF(D57="Equity Delivery",0,IF(Setup!$C$8="Zerodha",IF(OR(D57="Equity Intraday",D57="F&amp;O Futures"),MIN(G57*H57*0.0003,20),20),20)))</f>
        <v/>
      </c>
      <c r="U57" s="19" t="str">
        <f t="shared" si="22"/>
        <v/>
      </c>
      <c r="V57" s="19" t="str">
        <f t="shared" si="23"/>
        <v/>
      </c>
      <c r="W57" s="19" t="str">
        <f t="shared" si="24"/>
        <v/>
      </c>
      <c r="X57" s="19" t="str">
        <f t="shared" si="25"/>
        <v/>
      </c>
      <c r="Y57" s="19" t="str">
        <f t="shared" si="26"/>
        <v/>
      </c>
      <c r="Z57" s="19" t="str">
        <f t="shared" si="27"/>
        <v/>
      </c>
      <c r="AA57" s="19" t="str">
        <f t="shared" si="28"/>
        <v/>
      </c>
      <c r="AB57" s="19" t="str">
        <f t="shared" si="29"/>
        <v/>
      </c>
      <c r="AC57" s="19" t="str">
        <f t="shared" si="30"/>
        <v/>
      </c>
    </row>
    <row r="58" spans="1:29" x14ac:dyDescent="0.3">
      <c r="A58" s="13" t="str">
        <f t="shared" si="16"/>
        <v/>
      </c>
      <c r="B58" s="14"/>
      <c r="C58" s="15"/>
      <c r="D58" s="15"/>
      <c r="E58" s="15"/>
      <c r="F58" s="16"/>
      <c r="G58" s="16"/>
      <c r="H58" s="17"/>
      <c r="I58" s="16" t="str">
        <f t="shared" si="17"/>
        <v/>
      </c>
      <c r="J58" s="16" t="str">
        <f t="shared" si="18"/>
        <v/>
      </c>
      <c r="K58" s="16" t="str">
        <f t="shared" si="19"/>
        <v/>
      </c>
      <c r="L58" s="16" t="str">
        <f t="shared" si="20"/>
        <v/>
      </c>
      <c r="M58" s="16" t="str">
        <f t="shared" si="21"/>
        <v/>
      </c>
      <c r="N58" s="16" t="str">
        <f t="shared" si="31"/>
        <v/>
      </c>
      <c r="O58" s="18" t="str">
        <f>IF(B58="","",M58/Setup!$C$9)</f>
        <v/>
      </c>
      <c r="P58" s="15"/>
      <c r="Q58" s="15"/>
      <c r="R58" s="15"/>
      <c r="S58" s="19" t="str">
        <f>IF(B58="","",IF(D58="Equity Delivery",0,IF(Setup!$C$8="Zerodha",IF(OR(D58="Equity Intraday",D58="F&amp;O Futures"),MIN(F58*H58*0.0003,20),20),20)))</f>
        <v/>
      </c>
      <c r="T58" s="19" t="str">
        <f>IF(B58="","",IF(D58="Equity Delivery",0,IF(Setup!$C$8="Zerodha",IF(OR(D58="Equity Intraday",D58="F&amp;O Futures"),MIN(G58*H58*0.0003,20),20),20)))</f>
        <v/>
      </c>
      <c r="U58" s="19" t="str">
        <f t="shared" si="22"/>
        <v/>
      </c>
      <c r="V58" s="19" t="str">
        <f t="shared" si="23"/>
        <v/>
      </c>
      <c r="W58" s="19" t="str">
        <f t="shared" si="24"/>
        <v/>
      </c>
      <c r="X58" s="19" t="str">
        <f t="shared" si="25"/>
        <v/>
      </c>
      <c r="Y58" s="19" t="str">
        <f t="shared" si="26"/>
        <v/>
      </c>
      <c r="Z58" s="19" t="str">
        <f t="shared" si="27"/>
        <v/>
      </c>
      <c r="AA58" s="19" t="str">
        <f t="shared" si="28"/>
        <v/>
      </c>
      <c r="AB58" s="19" t="str">
        <f t="shared" si="29"/>
        <v/>
      </c>
      <c r="AC58" s="19" t="str">
        <f t="shared" si="30"/>
        <v/>
      </c>
    </row>
    <row r="59" spans="1:29" x14ac:dyDescent="0.3">
      <c r="A59" s="13" t="str">
        <f t="shared" si="16"/>
        <v/>
      </c>
      <c r="B59" s="14"/>
      <c r="C59" s="15"/>
      <c r="D59" s="15"/>
      <c r="E59" s="15"/>
      <c r="F59" s="16"/>
      <c r="G59" s="16"/>
      <c r="H59" s="17"/>
      <c r="I59" s="16" t="str">
        <f t="shared" si="17"/>
        <v/>
      </c>
      <c r="J59" s="16" t="str">
        <f t="shared" si="18"/>
        <v/>
      </c>
      <c r="K59" s="16" t="str">
        <f t="shared" si="19"/>
        <v/>
      </c>
      <c r="L59" s="16" t="str">
        <f t="shared" si="20"/>
        <v/>
      </c>
      <c r="M59" s="16" t="str">
        <f t="shared" si="21"/>
        <v/>
      </c>
      <c r="N59" s="16" t="str">
        <f t="shared" si="31"/>
        <v/>
      </c>
      <c r="O59" s="18" t="str">
        <f>IF(B59="","",M59/Setup!$C$9)</f>
        <v/>
      </c>
      <c r="P59" s="15"/>
      <c r="Q59" s="15"/>
      <c r="R59" s="15"/>
      <c r="S59" s="19" t="str">
        <f>IF(B59="","",IF(D59="Equity Delivery",0,IF(Setup!$C$8="Zerodha",IF(OR(D59="Equity Intraday",D59="F&amp;O Futures"),MIN(F59*H59*0.0003,20),20),20)))</f>
        <v/>
      </c>
      <c r="T59" s="19" t="str">
        <f>IF(B59="","",IF(D59="Equity Delivery",0,IF(Setup!$C$8="Zerodha",IF(OR(D59="Equity Intraday",D59="F&amp;O Futures"),MIN(G59*H59*0.0003,20),20),20)))</f>
        <v/>
      </c>
      <c r="U59" s="19" t="str">
        <f t="shared" si="22"/>
        <v/>
      </c>
      <c r="V59" s="19" t="str">
        <f t="shared" si="23"/>
        <v/>
      </c>
      <c r="W59" s="19" t="str">
        <f t="shared" si="24"/>
        <v/>
      </c>
      <c r="X59" s="19" t="str">
        <f t="shared" si="25"/>
        <v/>
      </c>
      <c r="Y59" s="19" t="str">
        <f t="shared" si="26"/>
        <v/>
      </c>
      <c r="Z59" s="19" t="str">
        <f t="shared" si="27"/>
        <v/>
      </c>
      <c r="AA59" s="19" t="str">
        <f t="shared" si="28"/>
        <v/>
      </c>
      <c r="AB59" s="19" t="str">
        <f t="shared" si="29"/>
        <v/>
      </c>
      <c r="AC59" s="19" t="str">
        <f t="shared" si="30"/>
        <v/>
      </c>
    </row>
    <row r="60" spans="1:29" x14ac:dyDescent="0.3">
      <c r="A60" s="13" t="str">
        <f t="shared" si="16"/>
        <v/>
      </c>
      <c r="B60" s="14"/>
      <c r="C60" s="15"/>
      <c r="D60" s="15"/>
      <c r="E60" s="15"/>
      <c r="F60" s="16"/>
      <c r="G60" s="16"/>
      <c r="H60" s="17"/>
      <c r="I60" s="16" t="str">
        <f t="shared" si="17"/>
        <v/>
      </c>
      <c r="J60" s="16" t="str">
        <f t="shared" si="18"/>
        <v/>
      </c>
      <c r="K60" s="16" t="str">
        <f t="shared" si="19"/>
        <v/>
      </c>
      <c r="L60" s="16" t="str">
        <f t="shared" si="20"/>
        <v/>
      </c>
      <c r="M60" s="16" t="str">
        <f t="shared" si="21"/>
        <v/>
      </c>
      <c r="N60" s="16" t="str">
        <f t="shared" si="31"/>
        <v/>
      </c>
      <c r="O60" s="18" t="str">
        <f>IF(B60="","",M60/Setup!$C$9)</f>
        <v/>
      </c>
      <c r="P60" s="15"/>
      <c r="Q60" s="15"/>
      <c r="R60" s="15"/>
      <c r="S60" s="19" t="str">
        <f>IF(B60="","",IF(D60="Equity Delivery",0,IF(Setup!$C$8="Zerodha",IF(OR(D60="Equity Intraday",D60="F&amp;O Futures"),MIN(F60*H60*0.0003,20),20),20)))</f>
        <v/>
      </c>
      <c r="T60" s="19" t="str">
        <f>IF(B60="","",IF(D60="Equity Delivery",0,IF(Setup!$C$8="Zerodha",IF(OR(D60="Equity Intraday",D60="F&amp;O Futures"),MIN(G60*H60*0.0003,20),20),20)))</f>
        <v/>
      </c>
      <c r="U60" s="19" t="str">
        <f t="shared" si="22"/>
        <v/>
      </c>
      <c r="V60" s="19" t="str">
        <f t="shared" si="23"/>
        <v/>
      </c>
      <c r="W60" s="19" t="str">
        <f t="shared" si="24"/>
        <v/>
      </c>
      <c r="X60" s="19" t="str">
        <f t="shared" si="25"/>
        <v/>
      </c>
      <c r="Y60" s="19" t="str">
        <f t="shared" si="26"/>
        <v/>
      </c>
      <c r="Z60" s="19" t="str">
        <f t="shared" si="27"/>
        <v/>
      </c>
      <c r="AA60" s="19" t="str">
        <f t="shared" si="28"/>
        <v/>
      </c>
      <c r="AB60" s="19" t="str">
        <f t="shared" si="29"/>
        <v/>
      </c>
      <c r="AC60" s="19" t="str">
        <f t="shared" si="30"/>
        <v/>
      </c>
    </row>
    <row r="61" spans="1:29" x14ac:dyDescent="0.3">
      <c r="A61" s="13" t="str">
        <f t="shared" si="16"/>
        <v/>
      </c>
      <c r="B61" s="14"/>
      <c r="C61" s="15"/>
      <c r="D61" s="15"/>
      <c r="E61" s="15"/>
      <c r="F61" s="16"/>
      <c r="G61" s="16"/>
      <c r="H61" s="17"/>
      <c r="I61" s="16" t="str">
        <f t="shared" si="17"/>
        <v/>
      </c>
      <c r="J61" s="16" t="str">
        <f t="shared" si="18"/>
        <v/>
      </c>
      <c r="K61" s="16" t="str">
        <f t="shared" si="19"/>
        <v/>
      </c>
      <c r="L61" s="16" t="str">
        <f t="shared" si="20"/>
        <v/>
      </c>
      <c r="M61" s="16" t="str">
        <f t="shared" si="21"/>
        <v/>
      </c>
      <c r="N61" s="16" t="str">
        <f t="shared" si="31"/>
        <v/>
      </c>
      <c r="O61" s="18" t="str">
        <f>IF(B61="","",M61/Setup!$C$9)</f>
        <v/>
      </c>
      <c r="P61" s="15"/>
      <c r="Q61" s="15"/>
      <c r="R61" s="15"/>
      <c r="S61" s="19" t="str">
        <f>IF(B61="","",IF(D61="Equity Delivery",0,IF(Setup!$C$8="Zerodha",IF(OR(D61="Equity Intraday",D61="F&amp;O Futures"),MIN(F61*H61*0.0003,20),20),20)))</f>
        <v/>
      </c>
      <c r="T61" s="19" t="str">
        <f>IF(B61="","",IF(D61="Equity Delivery",0,IF(Setup!$C$8="Zerodha",IF(OR(D61="Equity Intraday",D61="F&amp;O Futures"),MIN(G61*H61*0.0003,20),20),20)))</f>
        <v/>
      </c>
      <c r="U61" s="19" t="str">
        <f t="shared" si="22"/>
        <v/>
      </c>
      <c r="V61" s="19" t="str">
        <f t="shared" si="23"/>
        <v/>
      </c>
      <c r="W61" s="19" t="str">
        <f t="shared" si="24"/>
        <v/>
      </c>
      <c r="X61" s="19" t="str">
        <f t="shared" si="25"/>
        <v/>
      </c>
      <c r="Y61" s="19" t="str">
        <f t="shared" si="26"/>
        <v/>
      </c>
      <c r="Z61" s="19" t="str">
        <f t="shared" si="27"/>
        <v/>
      </c>
      <c r="AA61" s="19" t="str">
        <f t="shared" si="28"/>
        <v/>
      </c>
      <c r="AB61" s="19" t="str">
        <f t="shared" si="29"/>
        <v/>
      </c>
      <c r="AC61" s="19" t="str">
        <f t="shared" si="30"/>
        <v/>
      </c>
    </row>
    <row r="62" spans="1:29" x14ac:dyDescent="0.3">
      <c r="A62" s="13" t="str">
        <f t="shared" si="16"/>
        <v/>
      </c>
      <c r="B62" s="14"/>
      <c r="C62" s="15"/>
      <c r="D62" s="15"/>
      <c r="E62" s="15"/>
      <c r="F62" s="16"/>
      <c r="G62" s="16"/>
      <c r="H62" s="17"/>
      <c r="I62" s="16" t="str">
        <f t="shared" si="17"/>
        <v/>
      </c>
      <c r="J62" s="16" t="str">
        <f t="shared" si="18"/>
        <v/>
      </c>
      <c r="K62" s="16" t="str">
        <f t="shared" si="19"/>
        <v/>
      </c>
      <c r="L62" s="16" t="str">
        <f t="shared" si="20"/>
        <v/>
      </c>
      <c r="M62" s="16" t="str">
        <f t="shared" si="21"/>
        <v/>
      </c>
      <c r="N62" s="16" t="str">
        <f t="shared" si="31"/>
        <v/>
      </c>
      <c r="O62" s="18" t="str">
        <f>IF(B62="","",M62/Setup!$C$9)</f>
        <v/>
      </c>
      <c r="P62" s="15"/>
      <c r="Q62" s="15"/>
      <c r="R62" s="15"/>
      <c r="S62" s="19" t="str">
        <f>IF(B62="","",IF(D62="Equity Delivery",0,IF(Setup!$C$8="Zerodha",IF(OR(D62="Equity Intraday",D62="F&amp;O Futures"),MIN(F62*H62*0.0003,20),20),20)))</f>
        <v/>
      </c>
      <c r="T62" s="19" t="str">
        <f>IF(B62="","",IF(D62="Equity Delivery",0,IF(Setup!$C$8="Zerodha",IF(OR(D62="Equity Intraday",D62="F&amp;O Futures"),MIN(G62*H62*0.0003,20),20),20)))</f>
        <v/>
      </c>
      <c r="U62" s="19" t="str">
        <f t="shared" si="22"/>
        <v/>
      </c>
      <c r="V62" s="19" t="str">
        <f t="shared" si="23"/>
        <v/>
      </c>
      <c r="W62" s="19" t="str">
        <f t="shared" si="24"/>
        <v/>
      </c>
      <c r="X62" s="19" t="str">
        <f t="shared" si="25"/>
        <v/>
      </c>
      <c r="Y62" s="19" t="str">
        <f t="shared" si="26"/>
        <v/>
      </c>
      <c r="Z62" s="19" t="str">
        <f t="shared" si="27"/>
        <v/>
      </c>
      <c r="AA62" s="19" t="str">
        <f t="shared" si="28"/>
        <v/>
      </c>
      <c r="AB62" s="19" t="str">
        <f t="shared" si="29"/>
        <v/>
      </c>
      <c r="AC62" s="19" t="str">
        <f t="shared" si="30"/>
        <v/>
      </c>
    </row>
    <row r="63" spans="1:29" x14ac:dyDescent="0.3">
      <c r="A63" s="13" t="str">
        <f t="shared" si="16"/>
        <v/>
      </c>
      <c r="B63" s="14"/>
      <c r="C63" s="15"/>
      <c r="D63" s="15"/>
      <c r="E63" s="15"/>
      <c r="F63" s="16"/>
      <c r="G63" s="16"/>
      <c r="H63" s="17"/>
      <c r="I63" s="16" t="str">
        <f t="shared" si="17"/>
        <v/>
      </c>
      <c r="J63" s="16" t="str">
        <f t="shared" si="18"/>
        <v/>
      </c>
      <c r="K63" s="16" t="str">
        <f t="shared" si="19"/>
        <v/>
      </c>
      <c r="L63" s="16" t="str">
        <f t="shared" si="20"/>
        <v/>
      </c>
      <c r="M63" s="16" t="str">
        <f t="shared" si="21"/>
        <v/>
      </c>
      <c r="N63" s="16" t="str">
        <f t="shared" si="31"/>
        <v/>
      </c>
      <c r="O63" s="18" t="str">
        <f>IF(B63="","",M63/Setup!$C$9)</f>
        <v/>
      </c>
      <c r="P63" s="15"/>
      <c r="Q63" s="15"/>
      <c r="R63" s="15"/>
      <c r="S63" s="19" t="str">
        <f>IF(B63="","",IF(D63="Equity Delivery",0,IF(Setup!$C$8="Zerodha",IF(OR(D63="Equity Intraday",D63="F&amp;O Futures"),MIN(F63*H63*0.0003,20),20),20)))</f>
        <v/>
      </c>
      <c r="T63" s="19" t="str">
        <f>IF(B63="","",IF(D63="Equity Delivery",0,IF(Setup!$C$8="Zerodha",IF(OR(D63="Equity Intraday",D63="F&amp;O Futures"),MIN(G63*H63*0.0003,20),20),20)))</f>
        <v/>
      </c>
      <c r="U63" s="19" t="str">
        <f t="shared" si="22"/>
        <v/>
      </c>
      <c r="V63" s="19" t="str">
        <f t="shared" si="23"/>
        <v/>
      </c>
      <c r="W63" s="19" t="str">
        <f t="shared" si="24"/>
        <v/>
      </c>
      <c r="X63" s="19" t="str">
        <f t="shared" si="25"/>
        <v/>
      </c>
      <c r="Y63" s="19" t="str">
        <f t="shared" si="26"/>
        <v/>
      </c>
      <c r="Z63" s="19" t="str">
        <f t="shared" si="27"/>
        <v/>
      </c>
      <c r="AA63" s="19" t="str">
        <f t="shared" si="28"/>
        <v/>
      </c>
      <c r="AB63" s="19" t="str">
        <f t="shared" si="29"/>
        <v/>
      </c>
      <c r="AC63" s="19" t="str">
        <f t="shared" si="30"/>
        <v/>
      </c>
    </row>
    <row r="64" spans="1:29" x14ac:dyDescent="0.3">
      <c r="A64" s="13" t="str">
        <f t="shared" si="16"/>
        <v/>
      </c>
      <c r="B64" s="14"/>
      <c r="C64" s="15"/>
      <c r="D64" s="15"/>
      <c r="E64" s="15"/>
      <c r="F64" s="16"/>
      <c r="G64" s="16"/>
      <c r="H64" s="17"/>
      <c r="I64" s="16" t="str">
        <f t="shared" si="17"/>
        <v/>
      </c>
      <c r="J64" s="16" t="str">
        <f t="shared" si="18"/>
        <v/>
      </c>
      <c r="K64" s="16" t="str">
        <f t="shared" si="19"/>
        <v/>
      </c>
      <c r="L64" s="16" t="str">
        <f t="shared" si="20"/>
        <v/>
      </c>
      <c r="M64" s="16" t="str">
        <f t="shared" si="21"/>
        <v/>
      </c>
      <c r="N64" s="16" t="str">
        <f t="shared" si="31"/>
        <v/>
      </c>
      <c r="O64" s="18" t="str">
        <f>IF(B64="","",M64/Setup!$C$9)</f>
        <v/>
      </c>
      <c r="P64" s="15"/>
      <c r="Q64" s="15"/>
      <c r="R64" s="15"/>
      <c r="S64" s="19" t="str">
        <f>IF(B64="","",IF(D64="Equity Delivery",0,IF(Setup!$C$8="Zerodha",IF(OR(D64="Equity Intraday",D64="F&amp;O Futures"),MIN(F64*H64*0.0003,20),20),20)))</f>
        <v/>
      </c>
      <c r="T64" s="19" t="str">
        <f>IF(B64="","",IF(D64="Equity Delivery",0,IF(Setup!$C$8="Zerodha",IF(OR(D64="Equity Intraday",D64="F&amp;O Futures"),MIN(G64*H64*0.0003,20),20),20)))</f>
        <v/>
      </c>
      <c r="U64" s="19" t="str">
        <f t="shared" si="22"/>
        <v/>
      </c>
      <c r="V64" s="19" t="str">
        <f t="shared" si="23"/>
        <v/>
      </c>
      <c r="W64" s="19" t="str">
        <f t="shared" si="24"/>
        <v/>
      </c>
      <c r="X64" s="19" t="str">
        <f t="shared" si="25"/>
        <v/>
      </c>
      <c r="Y64" s="19" t="str">
        <f t="shared" si="26"/>
        <v/>
      </c>
      <c r="Z64" s="19" t="str">
        <f t="shared" si="27"/>
        <v/>
      </c>
      <c r="AA64" s="19" t="str">
        <f t="shared" si="28"/>
        <v/>
      </c>
      <c r="AB64" s="19" t="str">
        <f t="shared" si="29"/>
        <v/>
      </c>
      <c r="AC64" s="19" t="str">
        <f t="shared" si="30"/>
        <v/>
      </c>
    </row>
    <row r="65" spans="1:29" x14ac:dyDescent="0.3">
      <c r="A65" s="13" t="str">
        <f t="shared" si="16"/>
        <v/>
      </c>
      <c r="B65" s="14"/>
      <c r="C65" s="15"/>
      <c r="D65" s="15"/>
      <c r="E65" s="15"/>
      <c r="F65" s="16"/>
      <c r="G65" s="16"/>
      <c r="H65" s="17"/>
      <c r="I65" s="16" t="str">
        <f t="shared" si="17"/>
        <v/>
      </c>
      <c r="J65" s="16" t="str">
        <f t="shared" si="18"/>
        <v/>
      </c>
      <c r="K65" s="16" t="str">
        <f t="shared" si="19"/>
        <v/>
      </c>
      <c r="L65" s="16" t="str">
        <f t="shared" si="20"/>
        <v/>
      </c>
      <c r="M65" s="16" t="str">
        <f t="shared" si="21"/>
        <v/>
      </c>
      <c r="N65" s="16" t="str">
        <f t="shared" si="31"/>
        <v/>
      </c>
      <c r="O65" s="18" t="str">
        <f>IF(B65="","",M65/Setup!$C$9)</f>
        <v/>
      </c>
      <c r="P65" s="15"/>
      <c r="Q65" s="15"/>
      <c r="R65" s="15"/>
      <c r="S65" s="19" t="str">
        <f>IF(B65="","",IF(D65="Equity Delivery",0,IF(Setup!$C$8="Zerodha",IF(OR(D65="Equity Intraday",D65="F&amp;O Futures"),MIN(F65*H65*0.0003,20),20),20)))</f>
        <v/>
      </c>
      <c r="T65" s="19" t="str">
        <f>IF(B65="","",IF(D65="Equity Delivery",0,IF(Setup!$C$8="Zerodha",IF(OR(D65="Equity Intraday",D65="F&amp;O Futures"),MIN(G65*H65*0.0003,20),20),20)))</f>
        <v/>
      </c>
      <c r="U65" s="19" t="str">
        <f t="shared" si="22"/>
        <v/>
      </c>
      <c r="V65" s="19" t="str">
        <f t="shared" si="23"/>
        <v/>
      </c>
      <c r="W65" s="19" t="str">
        <f t="shared" si="24"/>
        <v/>
      </c>
      <c r="X65" s="19" t="str">
        <f t="shared" si="25"/>
        <v/>
      </c>
      <c r="Y65" s="19" t="str">
        <f t="shared" si="26"/>
        <v/>
      </c>
      <c r="Z65" s="19" t="str">
        <f t="shared" si="27"/>
        <v/>
      </c>
      <c r="AA65" s="19" t="str">
        <f t="shared" si="28"/>
        <v/>
      </c>
      <c r="AB65" s="19" t="str">
        <f t="shared" si="29"/>
        <v/>
      </c>
      <c r="AC65" s="19" t="str">
        <f t="shared" si="30"/>
        <v/>
      </c>
    </row>
    <row r="66" spans="1:29" x14ac:dyDescent="0.3">
      <c r="A66" s="13" t="str">
        <f t="shared" si="16"/>
        <v/>
      </c>
      <c r="B66" s="14"/>
      <c r="C66" s="15"/>
      <c r="D66" s="15"/>
      <c r="E66" s="15"/>
      <c r="F66" s="16"/>
      <c r="G66" s="16"/>
      <c r="H66" s="17"/>
      <c r="I66" s="16" t="str">
        <f t="shared" si="17"/>
        <v/>
      </c>
      <c r="J66" s="16" t="str">
        <f t="shared" si="18"/>
        <v/>
      </c>
      <c r="K66" s="16" t="str">
        <f t="shared" si="19"/>
        <v/>
      </c>
      <c r="L66" s="16" t="str">
        <f t="shared" si="20"/>
        <v/>
      </c>
      <c r="M66" s="16" t="str">
        <f t="shared" si="21"/>
        <v/>
      </c>
      <c r="N66" s="16" t="str">
        <f t="shared" si="31"/>
        <v/>
      </c>
      <c r="O66" s="18" t="str">
        <f>IF(B66="","",M66/Setup!$C$9)</f>
        <v/>
      </c>
      <c r="P66" s="15"/>
      <c r="Q66" s="15"/>
      <c r="R66" s="15"/>
      <c r="S66" s="19" t="str">
        <f>IF(B66="","",IF(D66="Equity Delivery",0,IF(Setup!$C$8="Zerodha",IF(OR(D66="Equity Intraday",D66="F&amp;O Futures"),MIN(F66*H66*0.0003,20),20),20)))</f>
        <v/>
      </c>
      <c r="T66" s="19" t="str">
        <f>IF(B66="","",IF(D66="Equity Delivery",0,IF(Setup!$C$8="Zerodha",IF(OR(D66="Equity Intraday",D66="F&amp;O Futures"),MIN(G66*H66*0.0003,20),20),20)))</f>
        <v/>
      </c>
      <c r="U66" s="19" t="str">
        <f t="shared" si="22"/>
        <v/>
      </c>
      <c r="V66" s="19" t="str">
        <f t="shared" si="23"/>
        <v/>
      </c>
      <c r="W66" s="19" t="str">
        <f t="shared" si="24"/>
        <v/>
      </c>
      <c r="X66" s="19" t="str">
        <f t="shared" si="25"/>
        <v/>
      </c>
      <c r="Y66" s="19" t="str">
        <f t="shared" si="26"/>
        <v/>
      </c>
      <c r="Z66" s="19" t="str">
        <f t="shared" si="27"/>
        <v/>
      </c>
      <c r="AA66" s="19" t="str">
        <f t="shared" si="28"/>
        <v/>
      </c>
      <c r="AB66" s="19" t="str">
        <f t="shared" si="29"/>
        <v/>
      </c>
      <c r="AC66" s="19" t="str">
        <f t="shared" si="30"/>
        <v/>
      </c>
    </row>
    <row r="67" spans="1:29" x14ac:dyDescent="0.3">
      <c r="A67" s="13" t="str">
        <f t="shared" ref="A67:A98" si="32">IF(B67="","",ROW()-2)</f>
        <v/>
      </c>
      <c r="B67" s="14"/>
      <c r="C67" s="15"/>
      <c r="D67" s="15"/>
      <c r="E67" s="15"/>
      <c r="F67" s="16"/>
      <c r="G67" s="16"/>
      <c r="H67" s="17"/>
      <c r="I67" s="16" t="str">
        <f t="shared" ref="I67:I98" si="33">IF(OR(B67="",F67="",G67="",H67=""),"",IF(E67="Long",(G67-F67)*H67,(F67-G67)*H67))</f>
        <v/>
      </c>
      <c r="J67" s="16" t="str">
        <f t="shared" ref="J67:J98" si="34">IF(B67="","",S67+U67+W67+Y67+AA67+AB67)</f>
        <v/>
      </c>
      <c r="K67" s="16" t="str">
        <f t="shared" ref="K67:K98" si="35">IF(B67="","",T67+V67+X67+Z67+AC67)</f>
        <v/>
      </c>
      <c r="L67" s="16" t="str">
        <f t="shared" ref="L67:L98" si="36">IF(B67="","",J67+K67)</f>
        <v/>
      </c>
      <c r="M67" s="16" t="str">
        <f t="shared" ref="M67:M98" si="37">IF(B67="","",I67-L67)</f>
        <v/>
      </c>
      <c r="N67" s="16" t="str">
        <f t="shared" si="31"/>
        <v/>
      </c>
      <c r="O67" s="18" t="str">
        <f>IF(B67="","",M67/Setup!$C$9)</f>
        <v/>
      </c>
      <c r="P67" s="15"/>
      <c r="Q67" s="15"/>
      <c r="R67" s="15"/>
      <c r="S67" s="19" t="str">
        <f>IF(B67="","",IF(D67="Equity Delivery",0,IF(Setup!$C$8="Zerodha",IF(OR(D67="Equity Intraday",D67="F&amp;O Futures"),MIN(F67*H67*0.0003,20),20),20)))</f>
        <v/>
      </c>
      <c r="T67" s="19" t="str">
        <f>IF(B67="","",IF(D67="Equity Delivery",0,IF(Setup!$C$8="Zerodha",IF(OR(D67="Equity Intraday",D67="F&amp;O Futures"),MIN(G67*H67*0.0003,20),20),20)))</f>
        <v/>
      </c>
      <c r="U67" s="19" t="str">
        <f t="shared" ref="U67:U98" si="38">IF(B67="","",IF(D67="Equity Delivery",F67*H67*0.001,0))</f>
        <v/>
      </c>
      <c r="V67" s="19" t="str">
        <f t="shared" ref="V67:V98" si="39">IF(B67="","",IF(D67="Equity Delivery",G67*H67*0.001,IF(D67="Equity Intraday",G67*H67*0.00025,IF(D67="F&amp;O Futures",G67*H67*0.0002,IF(D67="F&amp;O Options",G67*H67*0.001,0)))))</f>
        <v/>
      </c>
      <c r="W67" s="19" t="str">
        <f t="shared" ref="W67:W98" si="40">IF(B67="","",F67*H67*IF(OR(D67="Equity Delivery",D67="Equity Intraday"),0.0000297,IF(D67="F&amp;O Futures",0.0000173,IF(D67="F&amp;O Options",0.000495,0))))</f>
        <v/>
      </c>
      <c r="X67" s="19" t="str">
        <f t="shared" ref="X67:X98" si="41">IF(B67="","",G67*H67*IF(OR(D67="Equity Delivery",D67="Equity Intraday"),0.0000297,IF(D67="F&amp;O Futures",0.0000173,IF(D67="F&amp;O Options",0.000495,0))))</f>
        <v/>
      </c>
      <c r="Y67" s="19" t="str">
        <f t="shared" ref="Y67:Y98" si="42">IF(B67="","",F67*H67*0.000001)</f>
        <v/>
      </c>
      <c r="Z67" s="19" t="str">
        <f t="shared" ref="Z67:Z98" si="43">IF(B67="","",G67*H67*0.000001)</f>
        <v/>
      </c>
      <c r="AA67" s="19" t="str">
        <f t="shared" ref="AA67:AA98" si="44">IF(B67="","",F67*H67*IF(D67="Equity Delivery",0.00015,IF(D67="Equity Intraday",0.00003,IF(D67="F&amp;O Futures",0.00002,IF(D67="F&amp;O Options",0.00003,0)))))</f>
        <v/>
      </c>
      <c r="AB67" s="19" t="str">
        <f t="shared" ref="AB67:AB98" si="45">IF(B67="","",0.18*(S67+W67+Y67))</f>
        <v/>
      </c>
      <c r="AC67" s="19" t="str">
        <f t="shared" ref="AC67:AC98" si="46">IF(B67="","",0.18*(T67+X67+Z67))</f>
        <v/>
      </c>
    </row>
    <row r="68" spans="1:29" x14ac:dyDescent="0.3">
      <c r="A68" s="13" t="str">
        <f t="shared" si="32"/>
        <v/>
      </c>
      <c r="B68" s="14"/>
      <c r="C68" s="15"/>
      <c r="D68" s="15"/>
      <c r="E68" s="15"/>
      <c r="F68" s="16"/>
      <c r="G68" s="16"/>
      <c r="H68" s="17"/>
      <c r="I68" s="16" t="str">
        <f t="shared" si="33"/>
        <v/>
      </c>
      <c r="J68" s="16" t="str">
        <f t="shared" si="34"/>
        <v/>
      </c>
      <c r="K68" s="16" t="str">
        <f t="shared" si="35"/>
        <v/>
      </c>
      <c r="L68" s="16" t="str">
        <f t="shared" si="36"/>
        <v/>
      </c>
      <c r="M68" s="16" t="str">
        <f t="shared" si="37"/>
        <v/>
      </c>
      <c r="N68" s="16" t="str">
        <f t="shared" ref="N68:N99" si="47">IF(B68="","",M68+IF(N67="",0,N67))</f>
        <v/>
      </c>
      <c r="O68" s="18" t="str">
        <f>IF(B68="","",M68/Setup!$C$9)</f>
        <v/>
      </c>
      <c r="P68" s="15"/>
      <c r="Q68" s="15"/>
      <c r="R68" s="15"/>
      <c r="S68" s="19" t="str">
        <f>IF(B68="","",IF(D68="Equity Delivery",0,IF(Setup!$C$8="Zerodha",IF(OR(D68="Equity Intraday",D68="F&amp;O Futures"),MIN(F68*H68*0.0003,20),20),20)))</f>
        <v/>
      </c>
      <c r="T68" s="19" t="str">
        <f>IF(B68="","",IF(D68="Equity Delivery",0,IF(Setup!$C$8="Zerodha",IF(OR(D68="Equity Intraday",D68="F&amp;O Futures"),MIN(G68*H68*0.0003,20),20),20)))</f>
        <v/>
      </c>
      <c r="U68" s="19" t="str">
        <f t="shared" si="38"/>
        <v/>
      </c>
      <c r="V68" s="19" t="str">
        <f t="shared" si="39"/>
        <v/>
      </c>
      <c r="W68" s="19" t="str">
        <f t="shared" si="40"/>
        <v/>
      </c>
      <c r="X68" s="19" t="str">
        <f t="shared" si="41"/>
        <v/>
      </c>
      <c r="Y68" s="19" t="str">
        <f t="shared" si="42"/>
        <v/>
      </c>
      <c r="Z68" s="19" t="str">
        <f t="shared" si="43"/>
        <v/>
      </c>
      <c r="AA68" s="19" t="str">
        <f t="shared" si="44"/>
        <v/>
      </c>
      <c r="AB68" s="19" t="str">
        <f t="shared" si="45"/>
        <v/>
      </c>
      <c r="AC68" s="19" t="str">
        <f t="shared" si="46"/>
        <v/>
      </c>
    </row>
    <row r="69" spans="1:29" x14ac:dyDescent="0.3">
      <c r="A69" s="13" t="str">
        <f t="shared" si="32"/>
        <v/>
      </c>
      <c r="B69" s="14"/>
      <c r="C69" s="15"/>
      <c r="D69" s="15"/>
      <c r="E69" s="15"/>
      <c r="F69" s="16"/>
      <c r="G69" s="16"/>
      <c r="H69" s="17"/>
      <c r="I69" s="16" t="str">
        <f t="shared" si="33"/>
        <v/>
      </c>
      <c r="J69" s="16" t="str">
        <f t="shared" si="34"/>
        <v/>
      </c>
      <c r="K69" s="16" t="str">
        <f t="shared" si="35"/>
        <v/>
      </c>
      <c r="L69" s="16" t="str">
        <f t="shared" si="36"/>
        <v/>
      </c>
      <c r="M69" s="16" t="str">
        <f t="shared" si="37"/>
        <v/>
      </c>
      <c r="N69" s="16" t="str">
        <f t="shared" si="47"/>
        <v/>
      </c>
      <c r="O69" s="18" t="str">
        <f>IF(B69="","",M69/Setup!$C$9)</f>
        <v/>
      </c>
      <c r="P69" s="15"/>
      <c r="Q69" s="15"/>
      <c r="R69" s="15"/>
      <c r="S69" s="19" t="str">
        <f>IF(B69="","",IF(D69="Equity Delivery",0,IF(Setup!$C$8="Zerodha",IF(OR(D69="Equity Intraday",D69="F&amp;O Futures"),MIN(F69*H69*0.0003,20),20),20)))</f>
        <v/>
      </c>
      <c r="T69" s="19" t="str">
        <f>IF(B69="","",IF(D69="Equity Delivery",0,IF(Setup!$C$8="Zerodha",IF(OR(D69="Equity Intraday",D69="F&amp;O Futures"),MIN(G69*H69*0.0003,20),20),20)))</f>
        <v/>
      </c>
      <c r="U69" s="19" t="str">
        <f t="shared" si="38"/>
        <v/>
      </c>
      <c r="V69" s="19" t="str">
        <f t="shared" si="39"/>
        <v/>
      </c>
      <c r="W69" s="19" t="str">
        <f t="shared" si="40"/>
        <v/>
      </c>
      <c r="X69" s="19" t="str">
        <f t="shared" si="41"/>
        <v/>
      </c>
      <c r="Y69" s="19" t="str">
        <f t="shared" si="42"/>
        <v/>
      </c>
      <c r="Z69" s="19" t="str">
        <f t="shared" si="43"/>
        <v/>
      </c>
      <c r="AA69" s="19" t="str">
        <f t="shared" si="44"/>
        <v/>
      </c>
      <c r="AB69" s="19" t="str">
        <f t="shared" si="45"/>
        <v/>
      </c>
      <c r="AC69" s="19" t="str">
        <f t="shared" si="46"/>
        <v/>
      </c>
    </row>
    <row r="70" spans="1:29" x14ac:dyDescent="0.3">
      <c r="A70" s="13" t="str">
        <f t="shared" si="32"/>
        <v/>
      </c>
      <c r="B70" s="14"/>
      <c r="C70" s="15"/>
      <c r="D70" s="15"/>
      <c r="E70" s="15"/>
      <c r="F70" s="16"/>
      <c r="G70" s="16"/>
      <c r="H70" s="17"/>
      <c r="I70" s="16" t="str">
        <f t="shared" si="33"/>
        <v/>
      </c>
      <c r="J70" s="16" t="str">
        <f t="shared" si="34"/>
        <v/>
      </c>
      <c r="K70" s="16" t="str">
        <f t="shared" si="35"/>
        <v/>
      </c>
      <c r="L70" s="16" t="str">
        <f t="shared" si="36"/>
        <v/>
      </c>
      <c r="M70" s="16" t="str">
        <f t="shared" si="37"/>
        <v/>
      </c>
      <c r="N70" s="16" t="str">
        <f t="shared" si="47"/>
        <v/>
      </c>
      <c r="O70" s="18" t="str">
        <f>IF(B70="","",M70/Setup!$C$9)</f>
        <v/>
      </c>
      <c r="P70" s="15"/>
      <c r="Q70" s="15"/>
      <c r="R70" s="15"/>
      <c r="S70" s="19" t="str">
        <f>IF(B70="","",IF(D70="Equity Delivery",0,IF(Setup!$C$8="Zerodha",IF(OR(D70="Equity Intraday",D70="F&amp;O Futures"),MIN(F70*H70*0.0003,20),20),20)))</f>
        <v/>
      </c>
      <c r="T70" s="19" t="str">
        <f>IF(B70="","",IF(D70="Equity Delivery",0,IF(Setup!$C$8="Zerodha",IF(OR(D70="Equity Intraday",D70="F&amp;O Futures"),MIN(G70*H70*0.0003,20),20),20)))</f>
        <v/>
      </c>
      <c r="U70" s="19" t="str">
        <f t="shared" si="38"/>
        <v/>
      </c>
      <c r="V70" s="19" t="str">
        <f t="shared" si="39"/>
        <v/>
      </c>
      <c r="W70" s="19" t="str">
        <f t="shared" si="40"/>
        <v/>
      </c>
      <c r="X70" s="19" t="str">
        <f t="shared" si="41"/>
        <v/>
      </c>
      <c r="Y70" s="19" t="str">
        <f t="shared" si="42"/>
        <v/>
      </c>
      <c r="Z70" s="19" t="str">
        <f t="shared" si="43"/>
        <v/>
      </c>
      <c r="AA70" s="19" t="str">
        <f t="shared" si="44"/>
        <v/>
      </c>
      <c r="AB70" s="19" t="str">
        <f t="shared" si="45"/>
        <v/>
      </c>
      <c r="AC70" s="19" t="str">
        <f t="shared" si="46"/>
        <v/>
      </c>
    </row>
    <row r="71" spans="1:29" x14ac:dyDescent="0.3">
      <c r="A71" s="13" t="str">
        <f t="shared" si="32"/>
        <v/>
      </c>
      <c r="B71" s="14"/>
      <c r="C71" s="15"/>
      <c r="D71" s="15"/>
      <c r="E71" s="15"/>
      <c r="F71" s="16"/>
      <c r="G71" s="16"/>
      <c r="H71" s="17"/>
      <c r="I71" s="16" t="str">
        <f t="shared" si="33"/>
        <v/>
      </c>
      <c r="J71" s="16" t="str">
        <f t="shared" si="34"/>
        <v/>
      </c>
      <c r="K71" s="16" t="str">
        <f t="shared" si="35"/>
        <v/>
      </c>
      <c r="L71" s="16" t="str">
        <f t="shared" si="36"/>
        <v/>
      </c>
      <c r="M71" s="16" t="str">
        <f t="shared" si="37"/>
        <v/>
      </c>
      <c r="N71" s="16" t="str">
        <f t="shared" si="47"/>
        <v/>
      </c>
      <c r="O71" s="18" t="str">
        <f>IF(B71="","",M71/Setup!$C$9)</f>
        <v/>
      </c>
      <c r="P71" s="15"/>
      <c r="Q71" s="15"/>
      <c r="R71" s="15"/>
      <c r="S71" s="19" t="str">
        <f>IF(B71="","",IF(D71="Equity Delivery",0,IF(Setup!$C$8="Zerodha",IF(OR(D71="Equity Intraday",D71="F&amp;O Futures"),MIN(F71*H71*0.0003,20),20),20)))</f>
        <v/>
      </c>
      <c r="T71" s="19" t="str">
        <f>IF(B71="","",IF(D71="Equity Delivery",0,IF(Setup!$C$8="Zerodha",IF(OR(D71="Equity Intraday",D71="F&amp;O Futures"),MIN(G71*H71*0.0003,20),20),20)))</f>
        <v/>
      </c>
      <c r="U71" s="19" t="str">
        <f t="shared" si="38"/>
        <v/>
      </c>
      <c r="V71" s="19" t="str">
        <f t="shared" si="39"/>
        <v/>
      </c>
      <c r="W71" s="19" t="str">
        <f t="shared" si="40"/>
        <v/>
      </c>
      <c r="X71" s="19" t="str">
        <f t="shared" si="41"/>
        <v/>
      </c>
      <c r="Y71" s="19" t="str">
        <f t="shared" si="42"/>
        <v/>
      </c>
      <c r="Z71" s="19" t="str">
        <f t="shared" si="43"/>
        <v/>
      </c>
      <c r="AA71" s="19" t="str">
        <f t="shared" si="44"/>
        <v/>
      </c>
      <c r="AB71" s="19" t="str">
        <f t="shared" si="45"/>
        <v/>
      </c>
      <c r="AC71" s="19" t="str">
        <f t="shared" si="46"/>
        <v/>
      </c>
    </row>
    <row r="72" spans="1:29" x14ac:dyDescent="0.3">
      <c r="A72" s="13" t="str">
        <f t="shared" si="32"/>
        <v/>
      </c>
      <c r="B72" s="14"/>
      <c r="C72" s="15"/>
      <c r="D72" s="15"/>
      <c r="E72" s="15"/>
      <c r="F72" s="16"/>
      <c r="G72" s="16"/>
      <c r="H72" s="17"/>
      <c r="I72" s="16" t="str">
        <f t="shared" si="33"/>
        <v/>
      </c>
      <c r="J72" s="16" t="str">
        <f t="shared" si="34"/>
        <v/>
      </c>
      <c r="K72" s="16" t="str">
        <f t="shared" si="35"/>
        <v/>
      </c>
      <c r="L72" s="16" t="str">
        <f t="shared" si="36"/>
        <v/>
      </c>
      <c r="M72" s="16" t="str">
        <f t="shared" si="37"/>
        <v/>
      </c>
      <c r="N72" s="16" t="str">
        <f t="shared" si="47"/>
        <v/>
      </c>
      <c r="O72" s="18" t="str">
        <f>IF(B72="","",M72/Setup!$C$9)</f>
        <v/>
      </c>
      <c r="P72" s="15"/>
      <c r="Q72" s="15"/>
      <c r="R72" s="15"/>
      <c r="S72" s="19" t="str">
        <f>IF(B72="","",IF(D72="Equity Delivery",0,IF(Setup!$C$8="Zerodha",IF(OR(D72="Equity Intraday",D72="F&amp;O Futures"),MIN(F72*H72*0.0003,20),20),20)))</f>
        <v/>
      </c>
      <c r="T72" s="19" t="str">
        <f>IF(B72="","",IF(D72="Equity Delivery",0,IF(Setup!$C$8="Zerodha",IF(OR(D72="Equity Intraday",D72="F&amp;O Futures"),MIN(G72*H72*0.0003,20),20),20)))</f>
        <v/>
      </c>
      <c r="U72" s="19" t="str">
        <f t="shared" si="38"/>
        <v/>
      </c>
      <c r="V72" s="19" t="str">
        <f t="shared" si="39"/>
        <v/>
      </c>
      <c r="W72" s="19" t="str">
        <f t="shared" si="40"/>
        <v/>
      </c>
      <c r="X72" s="19" t="str">
        <f t="shared" si="41"/>
        <v/>
      </c>
      <c r="Y72" s="19" t="str">
        <f t="shared" si="42"/>
        <v/>
      </c>
      <c r="Z72" s="19" t="str">
        <f t="shared" si="43"/>
        <v/>
      </c>
      <c r="AA72" s="19" t="str">
        <f t="shared" si="44"/>
        <v/>
      </c>
      <c r="AB72" s="19" t="str">
        <f t="shared" si="45"/>
        <v/>
      </c>
      <c r="AC72" s="19" t="str">
        <f t="shared" si="46"/>
        <v/>
      </c>
    </row>
    <row r="73" spans="1:29" x14ac:dyDescent="0.3">
      <c r="A73" s="13" t="str">
        <f t="shared" si="32"/>
        <v/>
      </c>
      <c r="B73" s="14"/>
      <c r="C73" s="15"/>
      <c r="D73" s="15"/>
      <c r="E73" s="15"/>
      <c r="F73" s="16"/>
      <c r="G73" s="16"/>
      <c r="H73" s="17"/>
      <c r="I73" s="16" t="str">
        <f t="shared" si="33"/>
        <v/>
      </c>
      <c r="J73" s="16" t="str">
        <f t="shared" si="34"/>
        <v/>
      </c>
      <c r="K73" s="16" t="str">
        <f t="shared" si="35"/>
        <v/>
      </c>
      <c r="L73" s="16" t="str">
        <f t="shared" si="36"/>
        <v/>
      </c>
      <c r="M73" s="16" t="str">
        <f t="shared" si="37"/>
        <v/>
      </c>
      <c r="N73" s="16" t="str">
        <f t="shared" si="47"/>
        <v/>
      </c>
      <c r="O73" s="18" t="str">
        <f>IF(B73="","",M73/Setup!$C$9)</f>
        <v/>
      </c>
      <c r="P73" s="15"/>
      <c r="Q73" s="15"/>
      <c r="R73" s="15"/>
      <c r="S73" s="19" t="str">
        <f>IF(B73="","",IF(D73="Equity Delivery",0,IF(Setup!$C$8="Zerodha",IF(OR(D73="Equity Intraday",D73="F&amp;O Futures"),MIN(F73*H73*0.0003,20),20),20)))</f>
        <v/>
      </c>
      <c r="T73" s="19" t="str">
        <f>IF(B73="","",IF(D73="Equity Delivery",0,IF(Setup!$C$8="Zerodha",IF(OR(D73="Equity Intraday",D73="F&amp;O Futures"),MIN(G73*H73*0.0003,20),20),20)))</f>
        <v/>
      </c>
      <c r="U73" s="19" t="str">
        <f t="shared" si="38"/>
        <v/>
      </c>
      <c r="V73" s="19" t="str">
        <f t="shared" si="39"/>
        <v/>
      </c>
      <c r="W73" s="19" t="str">
        <f t="shared" si="40"/>
        <v/>
      </c>
      <c r="X73" s="19" t="str">
        <f t="shared" si="41"/>
        <v/>
      </c>
      <c r="Y73" s="19" t="str">
        <f t="shared" si="42"/>
        <v/>
      </c>
      <c r="Z73" s="19" t="str">
        <f t="shared" si="43"/>
        <v/>
      </c>
      <c r="AA73" s="19" t="str">
        <f t="shared" si="44"/>
        <v/>
      </c>
      <c r="AB73" s="19" t="str">
        <f t="shared" si="45"/>
        <v/>
      </c>
      <c r="AC73" s="19" t="str">
        <f t="shared" si="46"/>
        <v/>
      </c>
    </row>
    <row r="74" spans="1:29" x14ac:dyDescent="0.3">
      <c r="A74" s="13" t="str">
        <f t="shared" si="32"/>
        <v/>
      </c>
      <c r="B74" s="14"/>
      <c r="C74" s="15"/>
      <c r="D74" s="15"/>
      <c r="E74" s="15"/>
      <c r="F74" s="16"/>
      <c r="G74" s="16"/>
      <c r="H74" s="17"/>
      <c r="I74" s="16" t="str">
        <f t="shared" si="33"/>
        <v/>
      </c>
      <c r="J74" s="16" t="str">
        <f t="shared" si="34"/>
        <v/>
      </c>
      <c r="K74" s="16" t="str">
        <f t="shared" si="35"/>
        <v/>
      </c>
      <c r="L74" s="16" t="str">
        <f t="shared" si="36"/>
        <v/>
      </c>
      <c r="M74" s="16" t="str">
        <f t="shared" si="37"/>
        <v/>
      </c>
      <c r="N74" s="16" t="str">
        <f t="shared" si="47"/>
        <v/>
      </c>
      <c r="O74" s="18" t="str">
        <f>IF(B74="","",M74/Setup!$C$9)</f>
        <v/>
      </c>
      <c r="P74" s="15"/>
      <c r="Q74" s="15"/>
      <c r="R74" s="15"/>
      <c r="S74" s="19" t="str">
        <f>IF(B74="","",IF(D74="Equity Delivery",0,IF(Setup!$C$8="Zerodha",IF(OR(D74="Equity Intraday",D74="F&amp;O Futures"),MIN(F74*H74*0.0003,20),20),20)))</f>
        <v/>
      </c>
      <c r="T74" s="19" t="str">
        <f>IF(B74="","",IF(D74="Equity Delivery",0,IF(Setup!$C$8="Zerodha",IF(OR(D74="Equity Intraday",D74="F&amp;O Futures"),MIN(G74*H74*0.0003,20),20),20)))</f>
        <v/>
      </c>
      <c r="U74" s="19" t="str">
        <f t="shared" si="38"/>
        <v/>
      </c>
      <c r="V74" s="19" t="str">
        <f t="shared" si="39"/>
        <v/>
      </c>
      <c r="W74" s="19" t="str">
        <f t="shared" si="40"/>
        <v/>
      </c>
      <c r="X74" s="19" t="str">
        <f t="shared" si="41"/>
        <v/>
      </c>
      <c r="Y74" s="19" t="str">
        <f t="shared" si="42"/>
        <v/>
      </c>
      <c r="Z74" s="19" t="str">
        <f t="shared" si="43"/>
        <v/>
      </c>
      <c r="AA74" s="19" t="str">
        <f t="shared" si="44"/>
        <v/>
      </c>
      <c r="AB74" s="19" t="str">
        <f t="shared" si="45"/>
        <v/>
      </c>
      <c r="AC74" s="19" t="str">
        <f t="shared" si="46"/>
        <v/>
      </c>
    </row>
    <row r="75" spans="1:29" x14ac:dyDescent="0.3">
      <c r="A75" s="13" t="str">
        <f t="shared" si="32"/>
        <v/>
      </c>
      <c r="B75" s="14"/>
      <c r="C75" s="15"/>
      <c r="D75" s="15"/>
      <c r="E75" s="15"/>
      <c r="F75" s="16"/>
      <c r="G75" s="16"/>
      <c r="H75" s="17"/>
      <c r="I75" s="16" t="str">
        <f t="shared" si="33"/>
        <v/>
      </c>
      <c r="J75" s="16" t="str">
        <f t="shared" si="34"/>
        <v/>
      </c>
      <c r="K75" s="16" t="str">
        <f t="shared" si="35"/>
        <v/>
      </c>
      <c r="L75" s="16" t="str">
        <f t="shared" si="36"/>
        <v/>
      </c>
      <c r="M75" s="16" t="str">
        <f t="shared" si="37"/>
        <v/>
      </c>
      <c r="N75" s="16" t="str">
        <f t="shared" si="47"/>
        <v/>
      </c>
      <c r="O75" s="18" t="str">
        <f>IF(B75="","",M75/Setup!$C$9)</f>
        <v/>
      </c>
      <c r="P75" s="15"/>
      <c r="Q75" s="15"/>
      <c r="R75" s="15"/>
      <c r="S75" s="19" t="str">
        <f>IF(B75="","",IF(D75="Equity Delivery",0,IF(Setup!$C$8="Zerodha",IF(OR(D75="Equity Intraday",D75="F&amp;O Futures"),MIN(F75*H75*0.0003,20),20),20)))</f>
        <v/>
      </c>
      <c r="T75" s="19" t="str">
        <f>IF(B75="","",IF(D75="Equity Delivery",0,IF(Setup!$C$8="Zerodha",IF(OR(D75="Equity Intraday",D75="F&amp;O Futures"),MIN(G75*H75*0.0003,20),20),20)))</f>
        <v/>
      </c>
      <c r="U75" s="19" t="str">
        <f t="shared" si="38"/>
        <v/>
      </c>
      <c r="V75" s="19" t="str">
        <f t="shared" si="39"/>
        <v/>
      </c>
      <c r="W75" s="19" t="str">
        <f t="shared" si="40"/>
        <v/>
      </c>
      <c r="X75" s="19" t="str">
        <f t="shared" si="41"/>
        <v/>
      </c>
      <c r="Y75" s="19" t="str">
        <f t="shared" si="42"/>
        <v/>
      </c>
      <c r="Z75" s="19" t="str">
        <f t="shared" si="43"/>
        <v/>
      </c>
      <c r="AA75" s="19" t="str">
        <f t="shared" si="44"/>
        <v/>
      </c>
      <c r="AB75" s="19" t="str">
        <f t="shared" si="45"/>
        <v/>
      </c>
      <c r="AC75" s="19" t="str">
        <f t="shared" si="46"/>
        <v/>
      </c>
    </row>
    <row r="76" spans="1:29" x14ac:dyDescent="0.3">
      <c r="A76" s="13" t="str">
        <f t="shared" si="32"/>
        <v/>
      </c>
      <c r="B76" s="14"/>
      <c r="C76" s="15"/>
      <c r="D76" s="15"/>
      <c r="E76" s="15"/>
      <c r="F76" s="16"/>
      <c r="G76" s="16"/>
      <c r="H76" s="17"/>
      <c r="I76" s="16" t="str">
        <f t="shared" si="33"/>
        <v/>
      </c>
      <c r="J76" s="16" t="str">
        <f t="shared" si="34"/>
        <v/>
      </c>
      <c r="K76" s="16" t="str">
        <f t="shared" si="35"/>
        <v/>
      </c>
      <c r="L76" s="16" t="str">
        <f t="shared" si="36"/>
        <v/>
      </c>
      <c r="M76" s="16" t="str">
        <f t="shared" si="37"/>
        <v/>
      </c>
      <c r="N76" s="16" t="str">
        <f t="shared" si="47"/>
        <v/>
      </c>
      <c r="O76" s="18" t="str">
        <f>IF(B76="","",M76/Setup!$C$9)</f>
        <v/>
      </c>
      <c r="P76" s="15"/>
      <c r="Q76" s="15"/>
      <c r="R76" s="15"/>
      <c r="S76" s="19" t="str">
        <f>IF(B76="","",IF(D76="Equity Delivery",0,IF(Setup!$C$8="Zerodha",IF(OR(D76="Equity Intraday",D76="F&amp;O Futures"),MIN(F76*H76*0.0003,20),20),20)))</f>
        <v/>
      </c>
      <c r="T76" s="19" t="str">
        <f>IF(B76="","",IF(D76="Equity Delivery",0,IF(Setup!$C$8="Zerodha",IF(OR(D76="Equity Intraday",D76="F&amp;O Futures"),MIN(G76*H76*0.0003,20),20),20)))</f>
        <v/>
      </c>
      <c r="U76" s="19" t="str">
        <f t="shared" si="38"/>
        <v/>
      </c>
      <c r="V76" s="19" t="str">
        <f t="shared" si="39"/>
        <v/>
      </c>
      <c r="W76" s="19" t="str">
        <f t="shared" si="40"/>
        <v/>
      </c>
      <c r="X76" s="19" t="str">
        <f t="shared" si="41"/>
        <v/>
      </c>
      <c r="Y76" s="19" t="str">
        <f t="shared" si="42"/>
        <v/>
      </c>
      <c r="Z76" s="19" t="str">
        <f t="shared" si="43"/>
        <v/>
      </c>
      <c r="AA76" s="19" t="str">
        <f t="shared" si="44"/>
        <v/>
      </c>
      <c r="AB76" s="19" t="str">
        <f t="shared" si="45"/>
        <v/>
      </c>
      <c r="AC76" s="19" t="str">
        <f t="shared" si="46"/>
        <v/>
      </c>
    </row>
    <row r="77" spans="1:29" x14ac:dyDescent="0.3">
      <c r="A77" s="13" t="str">
        <f t="shared" si="32"/>
        <v/>
      </c>
      <c r="B77" s="14"/>
      <c r="C77" s="15"/>
      <c r="D77" s="15"/>
      <c r="E77" s="15"/>
      <c r="F77" s="16"/>
      <c r="G77" s="16"/>
      <c r="H77" s="17"/>
      <c r="I77" s="16" t="str">
        <f t="shared" si="33"/>
        <v/>
      </c>
      <c r="J77" s="16" t="str">
        <f t="shared" si="34"/>
        <v/>
      </c>
      <c r="K77" s="16" t="str">
        <f t="shared" si="35"/>
        <v/>
      </c>
      <c r="L77" s="16" t="str">
        <f t="shared" si="36"/>
        <v/>
      </c>
      <c r="M77" s="16" t="str">
        <f t="shared" si="37"/>
        <v/>
      </c>
      <c r="N77" s="16" t="str">
        <f t="shared" si="47"/>
        <v/>
      </c>
      <c r="O77" s="18" t="str">
        <f>IF(B77="","",M77/Setup!$C$9)</f>
        <v/>
      </c>
      <c r="P77" s="15"/>
      <c r="Q77" s="15"/>
      <c r="R77" s="15"/>
      <c r="S77" s="19" t="str">
        <f>IF(B77="","",IF(D77="Equity Delivery",0,IF(Setup!$C$8="Zerodha",IF(OR(D77="Equity Intraday",D77="F&amp;O Futures"),MIN(F77*H77*0.0003,20),20),20)))</f>
        <v/>
      </c>
      <c r="T77" s="19" t="str">
        <f>IF(B77="","",IF(D77="Equity Delivery",0,IF(Setup!$C$8="Zerodha",IF(OR(D77="Equity Intraday",D77="F&amp;O Futures"),MIN(G77*H77*0.0003,20),20),20)))</f>
        <v/>
      </c>
      <c r="U77" s="19" t="str">
        <f t="shared" si="38"/>
        <v/>
      </c>
      <c r="V77" s="19" t="str">
        <f t="shared" si="39"/>
        <v/>
      </c>
      <c r="W77" s="19" t="str">
        <f t="shared" si="40"/>
        <v/>
      </c>
      <c r="X77" s="19" t="str">
        <f t="shared" si="41"/>
        <v/>
      </c>
      <c r="Y77" s="19" t="str">
        <f t="shared" si="42"/>
        <v/>
      </c>
      <c r="Z77" s="19" t="str">
        <f t="shared" si="43"/>
        <v/>
      </c>
      <c r="AA77" s="19" t="str">
        <f t="shared" si="44"/>
        <v/>
      </c>
      <c r="AB77" s="19" t="str">
        <f t="shared" si="45"/>
        <v/>
      </c>
      <c r="AC77" s="19" t="str">
        <f t="shared" si="46"/>
        <v/>
      </c>
    </row>
    <row r="78" spans="1:29" x14ac:dyDescent="0.3">
      <c r="A78" s="13" t="str">
        <f t="shared" si="32"/>
        <v/>
      </c>
      <c r="B78" s="14"/>
      <c r="C78" s="15"/>
      <c r="D78" s="15"/>
      <c r="E78" s="15"/>
      <c r="F78" s="16"/>
      <c r="G78" s="16"/>
      <c r="H78" s="17"/>
      <c r="I78" s="16" t="str">
        <f t="shared" si="33"/>
        <v/>
      </c>
      <c r="J78" s="16" t="str">
        <f t="shared" si="34"/>
        <v/>
      </c>
      <c r="K78" s="16" t="str">
        <f t="shared" si="35"/>
        <v/>
      </c>
      <c r="L78" s="16" t="str">
        <f t="shared" si="36"/>
        <v/>
      </c>
      <c r="M78" s="16" t="str">
        <f t="shared" si="37"/>
        <v/>
      </c>
      <c r="N78" s="16" t="str">
        <f t="shared" si="47"/>
        <v/>
      </c>
      <c r="O78" s="18" t="str">
        <f>IF(B78="","",M78/Setup!$C$9)</f>
        <v/>
      </c>
      <c r="P78" s="15"/>
      <c r="Q78" s="15"/>
      <c r="R78" s="15"/>
      <c r="S78" s="19" t="str">
        <f>IF(B78="","",IF(D78="Equity Delivery",0,IF(Setup!$C$8="Zerodha",IF(OR(D78="Equity Intraday",D78="F&amp;O Futures"),MIN(F78*H78*0.0003,20),20),20)))</f>
        <v/>
      </c>
      <c r="T78" s="19" t="str">
        <f>IF(B78="","",IF(D78="Equity Delivery",0,IF(Setup!$C$8="Zerodha",IF(OR(D78="Equity Intraday",D78="F&amp;O Futures"),MIN(G78*H78*0.0003,20),20),20)))</f>
        <v/>
      </c>
      <c r="U78" s="19" t="str">
        <f t="shared" si="38"/>
        <v/>
      </c>
      <c r="V78" s="19" t="str">
        <f t="shared" si="39"/>
        <v/>
      </c>
      <c r="W78" s="19" t="str">
        <f t="shared" si="40"/>
        <v/>
      </c>
      <c r="X78" s="19" t="str">
        <f t="shared" si="41"/>
        <v/>
      </c>
      <c r="Y78" s="19" t="str">
        <f t="shared" si="42"/>
        <v/>
      </c>
      <c r="Z78" s="19" t="str">
        <f t="shared" si="43"/>
        <v/>
      </c>
      <c r="AA78" s="19" t="str">
        <f t="shared" si="44"/>
        <v/>
      </c>
      <c r="AB78" s="19" t="str">
        <f t="shared" si="45"/>
        <v/>
      </c>
      <c r="AC78" s="19" t="str">
        <f t="shared" si="46"/>
        <v/>
      </c>
    </row>
    <row r="79" spans="1:29" x14ac:dyDescent="0.3">
      <c r="A79" s="13" t="str">
        <f t="shared" si="32"/>
        <v/>
      </c>
      <c r="B79" s="14"/>
      <c r="C79" s="15"/>
      <c r="D79" s="15"/>
      <c r="E79" s="15"/>
      <c r="F79" s="16"/>
      <c r="G79" s="16"/>
      <c r="H79" s="17"/>
      <c r="I79" s="16" t="str">
        <f t="shared" si="33"/>
        <v/>
      </c>
      <c r="J79" s="16" t="str">
        <f t="shared" si="34"/>
        <v/>
      </c>
      <c r="K79" s="16" t="str">
        <f t="shared" si="35"/>
        <v/>
      </c>
      <c r="L79" s="16" t="str">
        <f t="shared" si="36"/>
        <v/>
      </c>
      <c r="M79" s="16" t="str">
        <f t="shared" si="37"/>
        <v/>
      </c>
      <c r="N79" s="16" t="str">
        <f t="shared" si="47"/>
        <v/>
      </c>
      <c r="O79" s="18" t="str">
        <f>IF(B79="","",M79/Setup!$C$9)</f>
        <v/>
      </c>
      <c r="P79" s="15"/>
      <c r="Q79" s="15"/>
      <c r="R79" s="15"/>
      <c r="S79" s="19" t="str">
        <f>IF(B79="","",IF(D79="Equity Delivery",0,IF(Setup!$C$8="Zerodha",IF(OR(D79="Equity Intraday",D79="F&amp;O Futures"),MIN(F79*H79*0.0003,20),20),20)))</f>
        <v/>
      </c>
      <c r="T79" s="19" t="str">
        <f>IF(B79="","",IF(D79="Equity Delivery",0,IF(Setup!$C$8="Zerodha",IF(OR(D79="Equity Intraday",D79="F&amp;O Futures"),MIN(G79*H79*0.0003,20),20),20)))</f>
        <v/>
      </c>
      <c r="U79" s="19" t="str">
        <f t="shared" si="38"/>
        <v/>
      </c>
      <c r="V79" s="19" t="str">
        <f t="shared" si="39"/>
        <v/>
      </c>
      <c r="W79" s="19" t="str">
        <f t="shared" si="40"/>
        <v/>
      </c>
      <c r="X79" s="19" t="str">
        <f t="shared" si="41"/>
        <v/>
      </c>
      <c r="Y79" s="19" t="str">
        <f t="shared" si="42"/>
        <v/>
      </c>
      <c r="Z79" s="19" t="str">
        <f t="shared" si="43"/>
        <v/>
      </c>
      <c r="AA79" s="19" t="str">
        <f t="shared" si="44"/>
        <v/>
      </c>
      <c r="AB79" s="19" t="str">
        <f t="shared" si="45"/>
        <v/>
      </c>
      <c r="AC79" s="19" t="str">
        <f t="shared" si="46"/>
        <v/>
      </c>
    </row>
    <row r="80" spans="1:29" x14ac:dyDescent="0.3">
      <c r="A80" s="13" t="str">
        <f t="shared" si="32"/>
        <v/>
      </c>
      <c r="B80" s="14"/>
      <c r="C80" s="15"/>
      <c r="D80" s="15"/>
      <c r="E80" s="15"/>
      <c r="F80" s="16"/>
      <c r="G80" s="16"/>
      <c r="H80" s="17"/>
      <c r="I80" s="16" t="str">
        <f t="shared" si="33"/>
        <v/>
      </c>
      <c r="J80" s="16" t="str">
        <f t="shared" si="34"/>
        <v/>
      </c>
      <c r="K80" s="16" t="str">
        <f t="shared" si="35"/>
        <v/>
      </c>
      <c r="L80" s="16" t="str">
        <f t="shared" si="36"/>
        <v/>
      </c>
      <c r="M80" s="16" t="str">
        <f t="shared" si="37"/>
        <v/>
      </c>
      <c r="N80" s="16" t="str">
        <f t="shared" si="47"/>
        <v/>
      </c>
      <c r="O80" s="18" t="str">
        <f>IF(B80="","",M80/Setup!$C$9)</f>
        <v/>
      </c>
      <c r="P80" s="15"/>
      <c r="Q80" s="15"/>
      <c r="R80" s="15"/>
      <c r="S80" s="19" t="str">
        <f>IF(B80="","",IF(D80="Equity Delivery",0,IF(Setup!$C$8="Zerodha",IF(OR(D80="Equity Intraday",D80="F&amp;O Futures"),MIN(F80*H80*0.0003,20),20),20)))</f>
        <v/>
      </c>
      <c r="T80" s="19" t="str">
        <f>IF(B80="","",IF(D80="Equity Delivery",0,IF(Setup!$C$8="Zerodha",IF(OR(D80="Equity Intraday",D80="F&amp;O Futures"),MIN(G80*H80*0.0003,20),20),20)))</f>
        <v/>
      </c>
      <c r="U80" s="19" t="str">
        <f t="shared" si="38"/>
        <v/>
      </c>
      <c r="V80" s="19" t="str">
        <f t="shared" si="39"/>
        <v/>
      </c>
      <c r="W80" s="19" t="str">
        <f t="shared" si="40"/>
        <v/>
      </c>
      <c r="X80" s="19" t="str">
        <f t="shared" si="41"/>
        <v/>
      </c>
      <c r="Y80" s="19" t="str">
        <f t="shared" si="42"/>
        <v/>
      </c>
      <c r="Z80" s="19" t="str">
        <f t="shared" si="43"/>
        <v/>
      </c>
      <c r="AA80" s="19" t="str">
        <f t="shared" si="44"/>
        <v/>
      </c>
      <c r="AB80" s="19" t="str">
        <f t="shared" si="45"/>
        <v/>
      </c>
      <c r="AC80" s="19" t="str">
        <f t="shared" si="46"/>
        <v/>
      </c>
    </row>
    <row r="81" spans="1:29" x14ac:dyDescent="0.3">
      <c r="A81" s="13" t="str">
        <f t="shared" si="32"/>
        <v/>
      </c>
      <c r="B81" s="14"/>
      <c r="C81" s="15"/>
      <c r="D81" s="15"/>
      <c r="E81" s="15"/>
      <c r="F81" s="16"/>
      <c r="G81" s="16"/>
      <c r="H81" s="17"/>
      <c r="I81" s="16" t="str">
        <f t="shared" si="33"/>
        <v/>
      </c>
      <c r="J81" s="16" t="str">
        <f t="shared" si="34"/>
        <v/>
      </c>
      <c r="K81" s="16" t="str">
        <f t="shared" si="35"/>
        <v/>
      </c>
      <c r="L81" s="16" t="str">
        <f t="shared" si="36"/>
        <v/>
      </c>
      <c r="M81" s="16" t="str">
        <f t="shared" si="37"/>
        <v/>
      </c>
      <c r="N81" s="16" t="str">
        <f t="shared" si="47"/>
        <v/>
      </c>
      <c r="O81" s="18" t="str">
        <f>IF(B81="","",M81/Setup!$C$9)</f>
        <v/>
      </c>
      <c r="P81" s="15"/>
      <c r="Q81" s="15"/>
      <c r="R81" s="15"/>
      <c r="S81" s="19" t="str">
        <f>IF(B81="","",IF(D81="Equity Delivery",0,IF(Setup!$C$8="Zerodha",IF(OR(D81="Equity Intraday",D81="F&amp;O Futures"),MIN(F81*H81*0.0003,20),20),20)))</f>
        <v/>
      </c>
      <c r="T81" s="19" t="str">
        <f>IF(B81="","",IF(D81="Equity Delivery",0,IF(Setup!$C$8="Zerodha",IF(OR(D81="Equity Intraday",D81="F&amp;O Futures"),MIN(G81*H81*0.0003,20),20),20)))</f>
        <v/>
      </c>
      <c r="U81" s="19" t="str">
        <f t="shared" si="38"/>
        <v/>
      </c>
      <c r="V81" s="19" t="str">
        <f t="shared" si="39"/>
        <v/>
      </c>
      <c r="W81" s="19" t="str">
        <f t="shared" si="40"/>
        <v/>
      </c>
      <c r="X81" s="19" t="str">
        <f t="shared" si="41"/>
        <v/>
      </c>
      <c r="Y81" s="19" t="str">
        <f t="shared" si="42"/>
        <v/>
      </c>
      <c r="Z81" s="19" t="str">
        <f t="shared" si="43"/>
        <v/>
      </c>
      <c r="AA81" s="19" t="str">
        <f t="shared" si="44"/>
        <v/>
      </c>
      <c r="AB81" s="19" t="str">
        <f t="shared" si="45"/>
        <v/>
      </c>
      <c r="AC81" s="19" t="str">
        <f t="shared" si="46"/>
        <v/>
      </c>
    </row>
    <row r="82" spans="1:29" x14ac:dyDescent="0.3">
      <c r="A82" s="13" t="str">
        <f t="shared" si="32"/>
        <v/>
      </c>
      <c r="B82" s="14"/>
      <c r="C82" s="15"/>
      <c r="D82" s="15"/>
      <c r="E82" s="15"/>
      <c r="F82" s="16"/>
      <c r="G82" s="16"/>
      <c r="H82" s="17"/>
      <c r="I82" s="16" t="str">
        <f t="shared" si="33"/>
        <v/>
      </c>
      <c r="J82" s="16" t="str">
        <f t="shared" si="34"/>
        <v/>
      </c>
      <c r="K82" s="16" t="str">
        <f t="shared" si="35"/>
        <v/>
      </c>
      <c r="L82" s="16" t="str">
        <f t="shared" si="36"/>
        <v/>
      </c>
      <c r="M82" s="16" t="str">
        <f t="shared" si="37"/>
        <v/>
      </c>
      <c r="N82" s="16" t="str">
        <f t="shared" si="47"/>
        <v/>
      </c>
      <c r="O82" s="18" t="str">
        <f>IF(B82="","",M82/Setup!$C$9)</f>
        <v/>
      </c>
      <c r="P82" s="15"/>
      <c r="Q82" s="15"/>
      <c r="R82" s="15"/>
      <c r="S82" s="19" t="str">
        <f>IF(B82="","",IF(D82="Equity Delivery",0,IF(Setup!$C$8="Zerodha",IF(OR(D82="Equity Intraday",D82="F&amp;O Futures"),MIN(F82*H82*0.0003,20),20),20)))</f>
        <v/>
      </c>
      <c r="T82" s="19" t="str">
        <f>IF(B82="","",IF(D82="Equity Delivery",0,IF(Setup!$C$8="Zerodha",IF(OR(D82="Equity Intraday",D82="F&amp;O Futures"),MIN(G82*H82*0.0003,20),20),20)))</f>
        <v/>
      </c>
      <c r="U82" s="19" t="str">
        <f t="shared" si="38"/>
        <v/>
      </c>
      <c r="V82" s="19" t="str">
        <f t="shared" si="39"/>
        <v/>
      </c>
      <c r="W82" s="19" t="str">
        <f t="shared" si="40"/>
        <v/>
      </c>
      <c r="X82" s="19" t="str">
        <f t="shared" si="41"/>
        <v/>
      </c>
      <c r="Y82" s="19" t="str">
        <f t="shared" si="42"/>
        <v/>
      </c>
      <c r="Z82" s="19" t="str">
        <f t="shared" si="43"/>
        <v/>
      </c>
      <c r="AA82" s="19" t="str">
        <f t="shared" si="44"/>
        <v/>
      </c>
      <c r="AB82" s="19" t="str">
        <f t="shared" si="45"/>
        <v/>
      </c>
      <c r="AC82" s="19" t="str">
        <f t="shared" si="46"/>
        <v/>
      </c>
    </row>
    <row r="83" spans="1:29" x14ac:dyDescent="0.3">
      <c r="A83" s="13" t="str">
        <f t="shared" si="32"/>
        <v/>
      </c>
      <c r="B83" s="14"/>
      <c r="C83" s="15"/>
      <c r="D83" s="15"/>
      <c r="E83" s="15"/>
      <c r="F83" s="16"/>
      <c r="G83" s="16"/>
      <c r="H83" s="17"/>
      <c r="I83" s="16" t="str">
        <f t="shared" si="33"/>
        <v/>
      </c>
      <c r="J83" s="16" t="str">
        <f t="shared" si="34"/>
        <v/>
      </c>
      <c r="K83" s="16" t="str">
        <f t="shared" si="35"/>
        <v/>
      </c>
      <c r="L83" s="16" t="str">
        <f t="shared" si="36"/>
        <v/>
      </c>
      <c r="M83" s="16" t="str">
        <f t="shared" si="37"/>
        <v/>
      </c>
      <c r="N83" s="16" t="str">
        <f t="shared" si="47"/>
        <v/>
      </c>
      <c r="O83" s="18" t="str">
        <f>IF(B83="","",M83/Setup!$C$9)</f>
        <v/>
      </c>
      <c r="P83" s="15"/>
      <c r="Q83" s="15"/>
      <c r="R83" s="15"/>
      <c r="S83" s="19" t="str">
        <f>IF(B83="","",IF(D83="Equity Delivery",0,IF(Setup!$C$8="Zerodha",IF(OR(D83="Equity Intraday",D83="F&amp;O Futures"),MIN(F83*H83*0.0003,20),20),20)))</f>
        <v/>
      </c>
      <c r="T83" s="19" t="str">
        <f>IF(B83="","",IF(D83="Equity Delivery",0,IF(Setup!$C$8="Zerodha",IF(OR(D83="Equity Intraday",D83="F&amp;O Futures"),MIN(G83*H83*0.0003,20),20),20)))</f>
        <v/>
      </c>
      <c r="U83" s="19" t="str">
        <f t="shared" si="38"/>
        <v/>
      </c>
      <c r="V83" s="19" t="str">
        <f t="shared" si="39"/>
        <v/>
      </c>
      <c r="W83" s="19" t="str">
        <f t="shared" si="40"/>
        <v/>
      </c>
      <c r="X83" s="19" t="str">
        <f t="shared" si="41"/>
        <v/>
      </c>
      <c r="Y83" s="19" t="str">
        <f t="shared" si="42"/>
        <v/>
      </c>
      <c r="Z83" s="19" t="str">
        <f t="shared" si="43"/>
        <v/>
      </c>
      <c r="AA83" s="19" t="str">
        <f t="shared" si="44"/>
        <v/>
      </c>
      <c r="AB83" s="19" t="str">
        <f t="shared" si="45"/>
        <v/>
      </c>
      <c r="AC83" s="19" t="str">
        <f t="shared" si="46"/>
        <v/>
      </c>
    </row>
    <row r="84" spans="1:29" x14ac:dyDescent="0.3">
      <c r="A84" s="13" t="str">
        <f t="shared" si="32"/>
        <v/>
      </c>
      <c r="B84" s="14"/>
      <c r="C84" s="15"/>
      <c r="D84" s="15"/>
      <c r="E84" s="15"/>
      <c r="F84" s="16"/>
      <c r="G84" s="16"/>
      <c r="H84" s="17"/>
      <c r="I84" s="16" t="str">
        <f t="shared" si="33"/>
        <v/>
      </c>
      <c r="J84" s="16" t="str">
        <f t="shared" si="34"/>
        <v/>
      </c>
      <c r="K84" s="16" t="str">
        <f t="shared" si="35"/>
        <v/>
      </c>
      <c r="L84" s="16" t="str">
        <f t="shared" si="36"/>
        <v/>
      </c>
      <c r="M84" s="16" t="str">
        <f t="shared" si="37"/>
        <v/>
      </c>
      <c r="N84" s="16" t="str">
        <f t="shared" si="47"/>
        <v/>
      </c>
      <c r="O84" s="18" t="str">
        <f>IF(B84="","",M84/Setup!$C$9)</f>
        <v/>
      </c>
      <c r="P84" s="15"/>
      <c r="Q84" s="15"/>
      <c r="R84" s="15"/>
      <c r="S84" s="19" t="str">
        <f>IF(B84="","",IF(D84="Equity Delivery",0,IF(Setup!$C$8="Zerodha",IF(OR(D84="Equity Intraday",D84="F&amp;O Futures"),MIN(F84*H84*0.0003,20),20),20)))</f>
        <v/>
      </c>
      <c r="T84" s="19" t="str">
        <f>IF(B84="","",IF(D84="Equity Delivery",0,IF(Setup!$C$8="Zerodha",IF(OR(D84="Equity Intraday",D84="F&amp;O Futures"),MIN(G84*H84*0.0003,20),20),20)))</f>
        <v/>
      </c>
      <c r="U84" s="19" t="str">
        <f t="shared" si="38"/>
        <v/>
      </c>
      <c r="V84" s="19" t="str">
        <f t="shared" si="39"/>
        <v/>
      </c>
      <c r="W84" s="19" t="str">
        <f t="shared" si="40"/>
        <v/>
      </c>
      <c r="X84" s="19" t="str">
        <f t="shared" si="41"/>
        <v/>
      </c>
      <c r="Y84" s="19" t="str">
        <f t="shared" si="42"/>
        <v/>
      </c>
      <c r="Z84" s="19" t="str">
        <f t="shared" si="43"/>
        <v/>
      </c>
      <c r="AA84" s="19" t="str">
        <f t="shared" si="44"/>
        <v/>
      </c>
      <c r="AB84" s="19" t="str">
        <f t="shared" si="45"/>
        <v/>
      </c>
      <c r="AC84" s="19" t="str">
        <f t="shared" si="46"/>
        <v/>
      </c>
    </row>
    <row r="85" spans="1:29" x14ac:dyDescent="0.3">
      <c r="A85" s="13" t="str">
        <f t="shared" si="32"/>
        <v/>
      </c>
      <c r="B85" s="14"/>
      <c r="C85" s="15"/>
      <c r="D85" s="15"/>
      <c r="E85" s="15"/>
      <c r="F85" s="16"/>
      <c r="G85" s="16"/>
      <c r="H85" s="17"/>
      <c r="I85" s="16" t="str">
        <f t="shared" si="33"/>
        <v/>
      </c>
      <c r="J85" s="16" t="str">
        <f t="shared" si="34"/>
        <v/>
      </c>
      <c r="K85" s="16" t="str">
        <f t="shared" si="35"/>
        <v/>
      </c>
      <c r="L85" s="16" t="str">
        <f t="shared" si="36"/>
        <v/>
      </c>
      <c r="M85" s="16" t="str">
        <f t="shared" si="37"/>
        <v/>
      </c>
      <c r="N85" s="16" t="str">
        <f t="shared" si="47"/>
        <v/>
      </c>
      <c r="O85" s="18" t="str">
        <f>IF(B85="","",M85/Setup!$C$9)</f>
        <v/>
      </c>
      <c r="P85" s="15"/>
      <c r="Q85" s="15"/>
      <c r="R85" s="15"/>
      <c r="S85" s="19" t="str">
        <f>IF(B85="","",IF(D85="Equity Delivery",0,IF(Setup!$C$8="Zerodha",IF(OR(D85="Equity Intraday",D85="F&amp;O Futures"),MIN(F85*H85*0.0003,20),20),20)))</f>
        <v/>
      </c>
      <c r="T85" s="19" t="str">
        <f>IF(B85="","",IF(D85="Equity Delivery",0,IF(Setup!$C$8="Zerodha",IF(OR(D85="Equity Intraday",D85="F&amp;O Futures"),MIN(G85*H85*0.0003,20),20),20)))</f>
        <v/>
      </c>
      <c r="U85" s="19" t="str">
        <f t="shared" si="38"/>
        <v/>
      </c>
      <c r="V85" s="19" t="str">
        <f t="shared" si="39"/>
        <v/>
      </c>
      <c r="W85" s="19" t="str">
        <f t="shared" si="40"/>
        <v/>
      </c>
      <c r="X85" s="19" t="str">
        <f t="shared" si="41"/>
        <v/>
      </c>
      <c r="Y85" s="19" t="str">
        <f t="shared" si="42"/>
        <v/>
      </c>
      <c r="Z85" s="19" t="str">
        <f t="shared" si="43"/>
        <v/>
      </c>
      <c r="AA85" s="19" t="str">
        <f t="shared" si="44"/>
        <v/>
      </c>
      <c r="AB85" s="19" t="str">
        <f t="shared" si="45"/>
        <v/>
      </c>
      <c r="AC85" s="19" t="str">
        <f t="shared" si="46"/>
        <v/>
      </c>
    </row>
    <row r="86" spans="1:29" x14ac:dyDescent="0.3">
      <c r="A86" s="13" t="str">
        <f t="shared" si="32"/>
        <v/>
      </c>
      <c r="B86" s="14"/>
      <c r="C86" s="15"/>
      <c r="D86" s="15"/>
      <c r="E86" s="15"/>
      <c r="F86" s="16"/>
      <c r="G86" s="16"/>
      <c r="H86" s="17"/>
      <c r="I86" s="16" t="str">
        <f t="shared" si="33"/>
        <v/>
      </c>
      <c r="J86" s="16" t="str">
        <f t="shared" si="34"/>
        <v/>
      </c>
      <c r="K86" s="16" t="str">
        <f t="shared" si="35"/>
        <v/>
      </c>
      <c r="L86" s="16" t="str">
        <f t="shared" si="36"/>
        <v/>
      </c>
      <c r="M86" s="16" t="str">
        <f t="shared" si="37"/>
        <v/>
      </c>
      <c r="N86" s="16" t="str">
        <f t="shared" si="47"/>
        <v/>
      </c>
      <c r="O86" s="18" t="str">
        <f>IF(B86="","",M86/Setup!$C$9)</f>
        <v/>
      </c>
      <c r="P86" s="15"/>
      <c r="Q86" s="15"/>
      <c r="R86" s="15"/>
      <c r="S86" s="19" t="str">
        <f>IF(B86="","",IF(D86="Equity Delivery",0,IF(Setup!$C$8="Zerodha",IF(OR(D86="Equity Intraday",D86="F&amp;O Futures"),MIN(F86*H86*0.0003,20),20),20)))</f>
        <v/>
      </c>
      <c r="T86" s="19" t="str">
        <f>IF(B86="","",IF(D86="Equity Delivery",0,IF(Setup!$C$8="Zerodha",IF(OR(D86="Equity Intraday",D86="F&amp;O Futures"),MIN(G86*H86*0.0003,20),20),20)))</f>
        <v/>
      </c>
      <c r="U86" s="19" t="str">
        <f t="shared" si="38"/>
        <v/>
      </c>
      <c r="V86" s="19" t="str">
        <f t="shared" si="39"/>
        <v/>
      </c>
      <c r="W86" s="19" t="str">
        <f t="shared" si="40"/>
        <v/>
      </c>
      <c r="X86" s="19" t="str">
        <f t="shared" si="41"/>
        <v/>
      </c>
      <c r="Y86" s="19" t="str">
        <f t="shared" si="42"/>
        <v/>
      </c>
      <c r="Z86" s="19" t="str">
        <f t="shared" si="43"/>
        <v/>
      </c>
      <c r="AA86" s="19" t="str">
        <f t="shared" si="44"/>
        <v/>
      </c>
      <c r="AB86" s="19" t="str">
        <f t="shared" si="45"/>
        <v/>
      </c>
      <c r="AC86" s="19" t="str">
        <f t="shared" si="46"/>
        <v/>
      </c>
    </row>
    <row r="87" spans="1:29" x14ac:dyDescent="0.3">
      <c r="A87" s="13" t="str">
        <f t="shared" si="32"/>
        <v/>
      </c>
      <c r="B87" s="14"/>
      <c r="C87" s="15"/>
      <c r="D87" s="15"/>
      <c r="E87" s="15"/>
      <c r="F87" s="16"/>
      <c r="G87" s="16"/>
      <c r="H87" s="17"/>
      <c r="I87" s="16" t="str">
        <f t="shared" si="33"/>
        <v/>
      </c>
      <c r="J87" s="16" t="str">
        <f t="shared" si="34"/>
        <v/>
      </c>
      <c r="K87" s="16" t="str">
        <f t="shared" si="35"/>
        <v/>
      </c>
      <c r="L87" s="16" t="str">
        <f t="shared" si="36"/>
        <v/>
      </c>
      <c r="M87" s="16" t="str">
        <f t="shared" si="37"/>
        <v/>
      </c>
      <c r="N87" s="16" t="str">
        <f t="shared" si="47"/>
        <v/>
      </c>
      <c r="O87" s="18" t="str">
        <f>IF(B87="","",M87/Setup!$C$9)</f>
        <v/>
      </c>
      <c r="P87" s="15"/>
      <c r="Q87" s="15"/>
      <c r="R87" s="15"/>
      <c r="S87" s="19" t="str">
        <f>IF(B87="","",IF(D87="Equity Delivery",0,IF(Setup!$C$8="Zerodha",IF(OR(D87="Equity Intraday",D87="F&amp;O Futures"),MIN(F87*H87*0.0003,20),20),20)))</f>
        <v/>
      </c>
      <c r="T87" s="19" t="str">
        <f>IF(B87="","",IF(D87="Equity Delivery",0,IF(Setup!$C$8="Zerodha",IF(OR(D87="Equity Intraday",D87="F&amp;O Futures"),MIN(G87*H87*0.0003,20),20),20)))</f>
        <v/>
      </c>
      <c r="U87" s="19" t="str">
        <f t="shared" si="38"/>
        <v/>
      </c>
      <c r="V87" s="19" t="str">
        <f t="shared" si="39"/>
        <v/>
      </c>
      <c r="W87" s="19" t="str">
        <f t="shared" si="40"/>
        <v/>
      </c>
      <c r="X87" s="19" t="str">
        <f t="shared" si="41"/>
        <v/>
      </c>
      <c r="Y87" s="19" t="str">
        <f t="shared" si="42"/>
        <v/>
      </c>
      <c r="Z87" s="19" t="str">
        <f t="shared" si="43"/>
        <v/>
      </c>
      <c r="AA87" s="19" t="str">
        <f t="shared" si="44"/>
        <v/>
      </c>
      <c r="AB87" s="19" t="str">
        <f t="shared" si="45"/>
        <v/>
      </c>
      <c r="AC87" s="19" t="str">
        <f t="shared" si="46"/>
        <v/>
      </c>
    </row>
    <row r="88" spans="1:29" x14ac:dyDescent="0.3">
      <c r="A88" s="13" t="str">
        <f t="shared" si="32"/>
        <v/>
      </c>
      <c r="B88" s="14"/>
      <c r="C88" s="15"/>
      <c r="D88" s="15"/>
      <c r="E88" s="15"/>
      <c r="F88" s="16"/>
      <c r="G88" s="16"/>
      <c r="H88" s="17"/>
      <c r="I88" s="16" t="str">
        <f t="shared" si="33"/>
        <v/>
      </c>
      <c r="J88" s="16" t="str">
        <f t="shared" si="34"/>
        <v/>
      </c>
      <c r="K88" s="16" t="str">
        <f t="shared" si="35"/>
        <v/>
      </c>
      <c r="L88" s="16" t="str">
        <f t="shared" si="36"/>
        <v/>
      </c>
      <c r="M88" s="16" t="str">
        <f t="shared" si="37"/>
        <v/>
      </c>
      <c r="N88" s="16" t="str">
        <f t="shared" si="47"/>
        <v/>
      </c>
      <c r="O88" s="18" t="str">
        <f>IF(B88="","",M88/Setup!$C$9)</f>
        <v/>
      </c>
      <c r="P88" s="15"/>
      <c r="Q88" s="15"/>
      <c r="R88" s="15"/>
      <c r="S88" s="19" t="str">
        <f>IF(B88="","",IF(D88="Equity Delivery",0,IF(Setup!$C$8="Zerodha",IF(OR(D88="Equity Intraday",D88="F&amp;O Futures"),MIN(F88*H88*0.0003,20),20),20)))</f>
        <v/>
      </c>
      <c r="T88" s="19" t="str">
        <f>IF(B88="","",IF(D88="Equity Delivery",0,IF(Setup!$C$8="Zerodha",IF(OR(D88="Equity Intraday",D88="F&amp;O Futures"),MIN(G88*H88*0.0003,20),20),20)))</f>
        <v/>
      </c>
      <c r="U88" s="19" t="str">
        <f t="shared" si="38"/>
        <v/>
      </c>
      <c r="V88" s="19" t="str">
        <f t="shared" si="39"/>
        <v/>
      </c>
      <c r="W88" s="19" t="str">
        <f t="shared" si="40"/>
        <v/>
      </c>
      <c r="X88" s="19" t="str">
        <f t="shared" si="41"/>
        <v/>
      </c>
      <c r="Y88" s="19" t="str">
        <f t="shared" si="42"/>
        <v/>
      </c>
      <c r="Z88" s="19" t="str">
        <f t="shared" si="43"/>
        <v/>
      </c>
      <c r="AA88" s="19" t="str">
        <f t="shared" si="44"/>
        <v/>
      </c>
      <c r="AB88" s="19" t="str">
        <f t="shared" si="45"/>
        <v/>
      </c>
      <c r="AC88" s="19" t="str">
        <f t="shared" si="46"/>
        <v/>
      </c>
    </row>
    <row r="89" spans="1:29" x14ac:dyDescent="0.3">
      <c r="A89" s="13" t="str">
        <f t="shared" si="32"/>
        <v/>
      </c>
      <c r="B89" s="14"/>
      <c r="C89" s="15"/>
      <c r="D89" s="15"/>
      <c r="E89" s="15"/>
      <c r="F89" s="16"/>
      <c r="G89" s="16"/>
      <c r="H89" s="17"/>
      <c r="I89" s="16" t="str">
        <f t="shared" si="33"/>
        <v/>
      </c>
      <c r="J89" s="16" t="str">
        <f t="shared" si="34"/>
        <v/>
      </c>
      <c r="K89" s="16" t="str">
        <f t="shared" si="35"/>
        <v/>
      </c>
      <c r="L89" s="16" t="str">
        <f t="shared" si="36"/>
        <v/>
      </c>
      <c r="M89" s="16" t="str">
        <f t="shared" si="37"/>
        <v/>
      </c>
      <c r="N89" s="16" t="str">
        <f t="shared" si="47"/>
        <v/>
      </c>
      <c r="O89" s="18" t="str">
        <f>IF(B89="","",M89/Setup!$C$9)</f>
        <v/>
      </c>
      <c r="P89" s="15"/>
      <c r="Q89" s="15"/>
      <c r="R89" s="15"/>
      <c r="S89" s="19" t="str">
        <f>IF(B89="","",IF(D89="Equity Delivery",0,IF(Setup!$C$8="Zerodha",IF(OR(D89="Equity Intraday",D89="F&amp;O Futures"),MIN(F89*H89*0.0003,20),20),20)))</f>
        <v/>
      </c>
      <c r="T89" s="19" t="str">
        <f>IF(B89="","",IF(D89="Equity Delivery",0,IF(Setup!$C$8="Zerodha",IF(OR(D89="Equity Intraday",D89="F&amp;O Futures"),MIN(G89*H89*0.0003,20),20),20)))</f>
        <v/>
      </c>
      <c r="U89" s="19" t="str">
        <f t="shared" si="38"/>
        <v/>
      </c>
      <c r="V89" s="19" t="str">
        <f t="shared" si="39"/>
        <v/>
      </c>
      <c r="W89" s="19" t="str">
        <f t="shared" si="40"/>
        <v/>
      </c>
      <c r="X89" s="19" t="str">
        <f t="shared" si="41"/>
        <v/>
      </c>
      <c r="Y89" s="19" t="str">
        <f t="shared" si="42"/>
        <v/>
      </c>
      <c r="Z89" s="19" t="str">
        <f t="shared" si="43"/>
        <v/>
      </c>
      <c r="AA89" s="19" t="str">
        <f t="shared" si="44"/>
        <v/>
      </c>
      <c r="AB89" s="19" t="str">
        <f t="shared" si="45"/>
        <v/>
      </c>
      <c r="AC89" s="19" t="str">
        <f t="shared" si="46"/>
        <v/>
      </c>
    </row>
    <row r="90" spans="1:29" x14ac:dyDescent="0.3">
      <c r="A90" s="13" t="str">
        <f t="shared" si="32"/>
        <v/>
      </c>
      <c r="B90" s="14"/>
      <c r="C90" s="15"/>
      <c r="D90" s="15"/>
      <c r="E90" s="15"/>
      <c r="F90" s="16"/>
      <c r="G90" s="16"/>
      <c r="H90" s="17"/>
      <c r="I90" s="16" t="str">
        <f t="shared" si="33"/>
        <v/>
      </c>
      <c r="J90" s="16" t="str">
        <f t="shared" si="34"/>
        <v/>
      </c>
      <c r="K90" s="16" t="str">
        <f t="shared" si="35"/>
        <v/>
      </c>
      <c r="L90" s="16" t="str">
        <f t="shared" si="36"/>
        <v/>
      </c>
      <c r="M90" s="16" t="str">
        <f t="shared" si="37"/>
        <v/>
      </c>
      <c r="N90" s="16" t="str">
        <f t="shared" si="47"/>
        <v/>
      </c>
      <c r="O90" s="18" t="str">
        <f>IF(B90="","",M90/Setup!$C$9)</f>
        <v/>
      </c>
      <c r="P90" s="15"/>
      <c r="Q90" s="15"/>
      <c r="R90" s="15"/>
      <c r="S90" s="19" t="str">
        <f>IF(B90="","",IF(D90="Equity Delivery",0,IF(Setup!$C$8="Zerodha",IF(OR(D90="Equity Intraday",D90="F&amp;O Futures"),MIN(F90*H90*0.0003,20),20),20)))</f>
        <v/>
      </c>
      <c r="T90" s="19" t="str">
        <f>IF(B90="","",IF(D90="Equity Delivery",0,IF(Setup!$C$8="Zerodha",IF(OR(D90="Equity Intraday",D90="F&amp;O Futures"),MIN(G90*H90*0.0003,20),20),20)))</f>
        <v/>
      </c>
      <c r="U90" s="19" t="str">
        <f t="shared" si="38"/>
        <v/>
      </c>
      <c r="V90" s="19" t="str">
        <f t="shared" si="39"/>
        <v/>
      </c>
      <c r="W90" s="19" t="str">
        <f t="shared" si="40"/>
        <v/>
      </c>
      <c r="X90" s="19" t="str">
        <f t="shared" si="41"/>
        <v/>
      </c>
      <c r="Y90" s="19" t="str">
        <f t="shared" si="42"/>
        <v/>
      </c>
      <c r="Z90" s="19" t="str">
        <f t="shared" si="43"/>
        <v/>
      </c>
      <c r="AA90" s="19" t="str">
        <f t="shared" si="44"/>
        <v/>
      </c>
      <c r="AB90" s="19" t="str">
        <f t="shared" si="45"/>
        <v/>
      </c>
      <c r="AC90" s="19" t="str">
        <f t="shared" si="46"/>
        <v/>
      </c>
    </row>
    <row r="91" spans="1:29" x14ac:dyDescent="0.3">
      <c r="A91" s="13" t="str">
        <f t="shared" si="32"/>
        <v/>
      </c>
      <c r="B91" s="14"/>
      <c r="C91" s="15"/>
      <c r="D91" s="15"/>
      <c r="E91" s="15"/>
      <c r="F91" s="16"/>
      <c r="G91" s="16"/>
      <c r="H91" s="17"/>
      <c r="I91" s="16" t="str">
        <f t="shared" si="33"/>
        <v/>
      </c>
      <c r="J91" s="16" t="str">
        <f t="shared" si="34"/>
        <v/>
      </c>
      <c r="K91" s="16" t="str">
        <f t="shared" si="35"/>
        <v/>
      </c>
      <c r="L91" s="16" t="str">
        <f t="shared" si="36"/>
        <v/>
      </c>
      <c r="M91" s="16" t="str">
        <f t="shared" si="37"/>
        <v/>
      </c>
      <c r="N91" s="16" t="str">
        <f t="shared" si="47"/>
        <v/>
      </c>
      <c r="O91" s="18" t="str">
        <f>IF(B91="","",M91/Setup!$C$9)</f>
        <v/>
      </c>
      <c r="P91" s="15"/>
      <c r="Q91" s="15"/>
      <c r="R91" s="15"/>
      <c r="S91" s="19" t="str">
        <f>IF(B91="","",IF(D91="Equity Delivery",0,IF(Setup!$C$8="Zerodha",IF(OR(D91="Equity Intraday",D91="F&amp;O Futures"),MIN(F91*H91*0.0003,20),20),20)))</f>
        <v/>
      </c>
      <c r="T91" s="19" t="str">
        <f>IF(B91="","",IF(D91="Equity Delivery",0,IF(Setup!$C$8="Zerodha",IF(OR(D91="Equity Intraday",D91="F&amp;O Futures"),MIN(G91*H91*0.0003,20),20),20)))</f>
        <v/>
      </c>
      <c r="U91" s="19" t="str">
        <f t="shared" si="38"/>
        <v/>
      </c>
      <c r="V91" s="19" t="str">
        <f t="shared" si="39"/>
        <v/>
      </c>
      <c r="W91" s="19" t="str">
        <f t="shared" si="40"/>
        <v/>
      </c>
      <c r="X91" s="19" t="str">
        <f t="shared" si="41"/>
        <v/>
      </c>
      <c r="Y91" s="19" t="str">
        <f t="shared" si="42"/>
        <v/>
      </c>
      <c r="Z91" s="19" t="str">
        <f t="shared" si="43"/>
        <v/>
      </c>
      <c r="AA91" s="19" t="str">
        <f t="shared" si="44"/>
        <v/>
      </c>
      <c r="AB91" s="19" t="str">
        <f t="shared" si="45"/>
        <v/>
      </c>
      <c r="AC91" s="19" t="str">
        <f t="shared" si="46"/>
        <v/>
      </c>
    </row>
    <row r="92" spans="1:29" x14ac:dyDescent="0.3">
      <c r="A92" s="13" t="str">
        <f t="shared" si="32"/>
        <v/>
      </c>
      <c r="B92" s="14"/>
      <c r="C92" s="15"/>
      <c r="D92" s="15"/>
      <c r="E92" s="15"/>
      <c r="F92" s="16"/>
      <c r="G92" s="16"/>
      <c r="H92" s="17"/>
      <c r="I92" s="16" t="str">
        <f t="shared" si="33"/>
        <v/>
      </c>
      <c r="J92" s="16" t="str">
        <f t="shared" si="34"/>
        <v/>
      </c>
      <c r="K92" s="16" t="str">
        <f t="shared" si="35"/>
        <v/>
      </c>
      <c r="L92" s="16" t="str">
        <f t="shared" si="36"/>
        <v/>
      </c>
      <c r="M92" s="16" t="str">
        <f t="shared" si="37"/>
        <v/>
      </c>
      <c r="N92" s="16" t="str">
        <f t="shared" si="47"/>
        <v/>
      </c>
      <c r="O92" s="18" t="str">
        <f>IF(B92="","",M92/Setup!$C$9)</f>
        <v/>
      </c>
      <c r="P92" s="15"/>
      <c r="Q92" s="15"/>
      <c r="R92" s="15"/>
      <c r="S92" s="19" t="str">
        <f>IF(B92="","",IF(D92="Equity Delivery",0,IF(Setup!$C$8="Zerodha",IF(OR(D92="Equity Intraday",D92="F&amp;O Futures"),MIN(F92*H92*0.0003,20),20),20)))</f>
        <v/>
      </c>
      <c r="T92" s="19" t="str">
        <f>IF(B92="","",IF(D92="Equity Delivery",0,IF(Setup!$C$8="Zerodha",IF(OR(D92="Equity Intraday",D92="F&amp;O Futures"),MIN(G92*H92*0.0003,20),20),20)))</f>
        <v/>
      </c>
      <c r="U92" s="19" t="str">
        <f t="shared" si="38"/>
        <v/>
      </c>
      <c r="V92" s="19" t="str">
        <f t="shared" si="39"/>
        <v/>
      </c>
      <c r="W92" s="19" t="str">
        <f t="shared" si="40"/>
        <v/>
      </c>
      <c r="X92" s="19" t="str">
        <f t="shared" si="41"/>
        <v/>
      </c>
      <c r="Y92" s="19" t="str">
        <f t="shared" si="42"/>
        <v/>
      </c>
      <c r="Z92" s="19" t="str">
        <f t="shared" si="43"/>
        <v/>
      </c>
      <c r="AA92" s="19" t="str">
        <f t="shared" si="44"/>
        <v/>
      </c>
      <c r="AB92" s="19" t="str">
        <f t="shared" si="45"/>
        <v/>
      </c>
      <c r="AC92" s="19" t="str">
        <f t="shared" si="46"/>
        <v/>
      </c>
    </row>
    <row r="93" spans="1:29" x14ac:dyDescent="0.3">
      <c r="A93" s="13" t="str">
        <f t="shared" si="32"/>
        <v/>
      </c>
      <c r="B93" s="14"/>
      <c r="C93" s="15"/>
      <c r="D93" s="15"/>
      <c r="E93" s="15"/>
      <c r="F93" s="16"/>
      <c r="G93" s="16"/>
      <c r="H93" s="17"/>
      <c r="I93" s="16" t="str">
        <f t="shared" si="33"/>
        <v/>
      </c>
      <c r="J93" s="16" t="str">
        <f t="shared" si="34"/>
        <v/>
      </c>
      <c r="K93" s="16" t="str">
        <f t="shared" si="35"/>
        <v/>
      </c>
      <c r="L93" s="16" t="str">
        <f t="shared" si="36"/>
        <v/>
      </c>
      <c r="M93" s="16" t="str">
        <f t="shared" si="37"/>
        <v/>
      </c>
      <c r="N93" s="16" t="str">
        <f t="shared" si="47"/>
        <v/>
      </c>
      <c r="O93" s="18" t="str">
        <f>IF(B93="","",M93/Setup!$C$9)</f>
        <v/>
      </c>
      <c r="P93" s="15"/>
      <c r="Q93" s="15"/>
      <c r="R93" s="15"/>
      <c r="S93" s="19" t="str">
        <f>IF(B93="","",IF(D93="Equity Delivery",0,IF(Setup!$C$8="Zerodha",IF(OR(D93="Equity Intraday",D93="F&amp;O Futures"),MIN(F93*H93*0.0003,20),20),20)))</f>
        <v/>
      </c>
      <c r="T93" s="19" t="str">
        <f>IF(B93="","",IF(D93="Equity Delivery",0,IF(Setup!$C$8="Zerodha",IF(OR(D93="Equity Intraday",D93="F&amp;O Futures"),MIN(G93*H93*0.0003,20),20),20)))</f>
        <v/>
      </c>
      <c r="U93" s="19" t="str">
        <f t="shared" si="38"/>
        <v/>
      </c>
      <c r="V93" s="19" t="str">
        <f t="shared" si="39"/>
        <v/>
      </c>
      <c r="W93" s="19" t="str">
        <f t="shared" si="40"/>
        <v/>
      </c>
      <c r="X93" s="19" t="str">
        <f t="shared" si="41"/>
        <v/>
      </c>
      <c r="Y93" s="19" t="str">
        <f t="shared" si="42"/>
        <v/>
      </c>
      <c r="Z93" s="19" t="str">
        <f t="shared" si="43"/>
        <v/>
      </c>
      <c r="AA93" s="19" t="str">
        <f t="shared" si="44"/>
        <v/>
      </c>
      <c r="AB93" s="19" t="str">
        <f t="shared" si="45"/>
        <v/>
      </c>
      <c r="AC93" s="19" t="str">
        <f t="shared" si="46"/>
        <v/>
      </c>
    </row>
    <row r="94" spans="1:29" x14ac:dyDescent="0.3">
      <c r="A94" s="13" t="str">
        <f t="shared" si="32"/>
        <v/>
      </c>
      <c r="B94" s="14"/>
      <c r="C94" s="15"/>
      <c r="D94" s="15"/>
      <c r="E94" s="15"/>
      <c r="F94" s="16"/>
      <c r="G94" s="16"/>
      <c r="H94" s="17"/>
      <c r="I94" s="16" t="str">
        <f t="shared" si="33"/>
        <v/>
      </c>
      <c r="J94" s="16" t="str">
        <f t="shared" si="34"/>
        <v/>
      </c>
      <c r="K94" s="16" t="str">
        <f t="shared" si="35"/>
        <v/>
      </c>
      <c r="L94" s="16" t="str">
        <f t="shared" si="36"/>
        <v/>
      </c>
      <c r="M94" s="16" t="str">
        <f t="shared" si="37"/>
        <v/>
      </c>
      <c r="N94" s="16" t="str">
        <f t="shared" si="47"/>
        <v/>
      </c>
      <c r="O94" s="18" t="str">
        <f>IF(B94="","",M94/Setup!$C$9)</f>
        <v/>
      </c>
      <c r="P94" s="15"/>
      <c r="Q94" s="15"/>
      <c r="R94" s="15"/>
      <c r="S94" s="19" t="str">
        <f>IF(B94="","",IF(D94="Equity Delivery",0,IF(Setup!$C$8="Zerodha",IF(OR(D94="Equity Intraday",D94="F&amp;O Futures"),MIN(F94*H94*0.0003,20),20),20)))</f>
        <v/>
      </c>
      <c r="T94" s="19" t="str">
        <f>IF(B94="","",IF(D94="Equity Delivery",0,IF(Setup!$C$8="Zerodha",IF(OR(D94="Equity Intraday",D94="F&amp;O Futures"),MIN(G94*H94*0.0003,20),20),20)))</f>
        <v/>
      </c>
      <c r="U94" s="19" t="str">
        <f t="shared" si="38"/>
        <v/>
      </c>
      <c r="V94" s="19" t="str">
        <f t="shared" si="39"/>
        <v/>
      </c>
      <c r="W94" s="19" t="str">
        <f t="shared" si="40"/>
        <v/>
      </c>
      <c r="X94" s="19" t="str">
        <f t="shared" si="41"/>
        <v/>
      </c>
      <c r="Y94" s="19" t="str">
        <f t="shared" si="42"/>
        <v/>
      </c>
      <c r="Z94" s="19" t="str">
        <f t="shared" si="43"/>
        <v/>
      </c>
      <c r="AA94" s="19" t="str">
        <f t="shared" si="44"/>
        <v/>
      </c>
      <c r="AB94" s="19" t="str">
        <f t="shared" si="45"/>
        <v/>
      </c>
      <c r="AC94" s="19" t="str">
        <f t="shared" si="46"/>
        <v/>
      </c>
    </row>
    <row r="95" spans="1:29" x14ac:dyDescent="0.3">
      <c r="A95" s="13" t="str">
        <f t="shared" si="32"/>
        <v/>
      </c>
      <c r="B95" s="14"/>
      <c r="C95" s="15"/>
      <c r="D95" s="15"/>
      <c r="E95" s="15"/>
      <c r="F95" s="16"/>
      <c r="G95" s="16"/>
      <c r="H95" s="17"/>
      <c r="I95" s="16" t="str">
        <f t="shared" si="33"/>
        <v/>
      </c>
      <c r="J95" s="16" t="str">
        <f t="shared" si="34"/>
        <v/>
      </c>
      <c r="K95" s="16" t="str">
        <f t="shared" si="35"/>
        <v/>
      </c>
      <c r="L95" s="16" t="str">
        <f t="shared" si="36"/>
        <v/>
      </c>
      <c r="M95" s="16" t="str">
        <f t="shared" si="37"/>
        <v/>
      </c>
      <c r="N95" s="16" t="str">
        <f t="shared" si="47"/>
        <v/>
      </c>
      <c r="O95" s="18" t="str">
        <f>IF(B95="","",M95/Setup!$C$9)</f>
        <v/>
      </c>
      <c r="P95" s="15"/>
      <c r="Q95" s="15"/>
      <c r="R95" s="15"/>
      <c r="S95" s="19" t="str">
        <f>IF(B95="","",IF(D95="Equity Delivery",0,IF(Setup!$C$8="Zerodha",IF(OR(D95="Equity Intraday",D95="F&amp;O Futures"),MIN(F95*H95*0.0003,20),20),20)))</f>
        <v/>
      </c>
      <c r="T95" s="19" t="str">
        <f>IF(B95="","",IF(D95="Equity Delivery",0,IF(Setup!$C$8="Zerodha",IF(OR(D95="Equity Intraday",D95="F&amp;O Futures"),MIN(G95*H95*0.0003,20),20),20)))</f>
        <v/>
      </c>
      <c r="U95" s="19" t="str">
        <f t="shared" si="38"/>
        <v/>
      </c>
      <c r="V95" s="19" t="str">
        <f t="shared" si="39"/>
        <v/>
      </c>
      <c r="W95" s="19" t="str">
        <f t="shared" si="40"/>
        <v/>
      </c>
      <c r="X95" s="19" t="str">
        <f t="shared" si="41"/>
        <v/>
      </c>
      <c r="Y95" s="19" t="str">
        <f t="shared" si="42"/>
        <v/>
      </c>
      <c r="Z95" s="19" t="str">
        <f t="shared" si="43"/>
        <v/>
      </c>
      <c r="AA95" s="19" t="str">
        <f t="shared" si="44"/>
        <v/>
      </c>
      <c r="AB95" s="19" t="str">
        <f t="shared" si="45"/>
        <v/>
      </c>
      <c r="AC95" s="19" t="str">
        <f t="shared" si="46"/>
        <v/>
      </c>
    </row>
    <row r="96" spans="1:29" x14ac:dyDescent="0.3">
      <c r="A96" s="13" t="str">
        <f t="shared" si="32"/>
        <v/>
      </c>
      <c r="B96" s="14"/>
      <c r="C96" s="15"/>
      <c r="D96" s="15"/>
      <c r="E96" s="15"/>
      <c r="F96" s="16"/>
      <c r="G96" s="16"/>
      <c r="H96" s="17"/>
      <c r="I96" s="16" t="str">
        <f t="shared" si="33"/>
        <v/>
      </c>
      <c r="J96" s="16" t="str">
        <f t="shared" si="34"/>
        <v/>
      </c>
      <c r="K96" s="16" t="str">
        <f t="shared" si="35"/>
        <v/>
      </c>
      <c r="L96" s="16" t="str">
        <f t="shared" si="36"/>
        <v/>
      </c>
      <c r="M96" s="16" t="str">
        <f t="shared" si="37"/>
        <v/>
      </c>
      <c r="N96" s="16" t="str">
        <f t="shared" si="47"/>
        <v/>
      </c>
      <c r="O96" s="18" t="str">
        <f>IF(B96="","",M96/Setup!$C$9)</f>
        <v/>
      </c>
      <c r="P96" s="15"/>
      <c r="Q96" s="15"/>
      <c r="R96" s="15"/>
      <c r="S96" s="19" t="str">
        <f>IF(B96="","",IF(D96="Equity Delivery",0,IF(Setup!$C$8="Zerodha",IF(OR(D96="Equity Intraday",D96="F&amp;O Futures"),MIN(F96*H96*0.0003,20),20),20)))</f>
        <v/>
      </c>
      <c r="T96" s="19" t="str">
        <f>IF(B96="","",IF(D96="Equity Delivery",0,IF(Setup!$C$8="Zerodha",IF(OR(D96="Equity Intraday",D96="F&amp;O Futures"),MIN(G96*H96*0.0003,20),20),20)))</f>
        <v/>
      </c>
      <c r="U96" s="19" t="str">
        <f t="shared" si="38"/>
        <v/>
      </c>
      <c r="V96" s="19" t="str">
        <f t="shared" si="39"/>
        <v/>
      </c>
      <c r="W96" s="19" t="str">
        <f t="shared" si="40"/>
        <v/>
      </c>
      <c r="X96" s="19" t="str">
        <f t="shared" si="41"/>
        <v/>
      </c>
      <c r="Y96" s="19" t="str">
        <f t="shared" si="42"/>
        <v/>
      </c>
      <c r="Z96" s="19" t="str">
        <f t="shared" si="43"/>
        <v/>
      </c>
      <c r="AA96" s="19" t="str">
        <f t="shared" si="44"/>
        <v/>
      </c>
      <c r="AB96" s="19" t="str">
        <f t="shared" si="45"/>
        <v/>
      </c>
      <c r="AC96" s="19" t="str">
        <f t="shared" si="46"/>
        <v/>
      </c>
    </row>
    <row r="97" spans="1:29" x14ac:dyDescent="0.3">
      <c r="A97" s="13" t="str">
        <f t="shared" si="32"/>
        <v/>
      </c>
      <c r="B97" s="14"/>
      <c r="C97" s="15"/>
      <c r="D97" s="15"/>
      <c r="E97" s="15"/>
      <c r="F97" s="16"/>
      <c r="G97" s="16"/>
      <c r="H97" s="17"/>
      <c r="I97" s="16" t="str">
        <f t="shared" si="33"/>
        <v/>
      </c>
      <c r="J97" s="16" t="str">
        <f t="shared" si="34"/>
        <v/>
      </c>
      <c r="K97" s="16" t="str">
        <f t="shared" si="35"/>
        <v/>
      </c>
      <c r="L97" s="16" t="str">
        <f t="shared" si="36"/>
        <v/>
      </c>
      <c r="M97" s="16" t="str">
        <f t="shared" si="37"/>
        <v/>
      </c>
      <c r="N97" s="16" t="str">
        <f t="shared" si="47"/>
        <v/>
      </c>
      <c r="O97" s="18" t="str">
        <f>IF(B97="","",M97/Setup!$C$9)</f>
        <v/>
      </c>
      <c r="P97" s="15"/>
      <c r="Q97" s="15"/>
      <c r="R97" s="15"/>
      <c r="S97" s="19" t="str">
        <f>IF(B97="","",IF(D97="Equity Delivery",0,IF(Setup!$C$8="Zerodha",IF(OR(D97="Equity Intraday",D97="F&amp;O Futures"),MIN(F97*H97*0.0003,20),20),20)))</f>
        <v/>
      </c>
      <c r="T97" s="19" t="str">
        <f>IF(B97="","",IF(D97="Equity Delivery",0,IF(Setup!$C$8="Zerodha",IF(OR(D97="Equity Intraday",D97="F&amp;O Futures"),MIN(G97*H97*0.0003,20),20),20)))</f>
        <v/>
      </c>
      <c r="U97" s="19" t="str">
        <f t="shared" si="38"/>
        <v/>
      </c>
      <c r="V97" s="19" t="str">
        <f t="shared" si="39"/>
        <v/>
      </c>
      <c r="W97" s="19" t="str">
        <f t="shared" si="40"/>
        <v/>
      </c>
      <c r="X97" s="19" t="str">
        <f t="shared" si="41"/>
        <v/>
      </c>
      <c r="Y97" s="19" t="str">
        <f t="shared" si="42"/>
        <v/>
      </c>
      <c r="Z97" s="19" t="str">
        <f t="shared" si="43"/>
        <v/>
      </c>
      <c r="AA97" s="19" t="str">
        <f t="shared" si="44"/>
        <v/>
      </c>
      <c r="AB97" s="19" t="str">
        <f t="shared" si="45"/>
        <v/>
      </c>
      <c r="AC97" s="19" t="str">
        <f t="shared" si="46"/>
        <v/>
      </c>
    </row>
    <row r="98" spans="1:29" x14ac:dyDescent="0.3">
      <c r="A98" s="13" t="str">
        <f t="shared" si="32"/>
        <v/>
      </c>
      <c r="B98" s="14"/>
      <c r="C98" s="15"/>
      <c r="D98" s="15"/>
      <c r="E98" s="15"/>
      <c r="F98" s="16"/>
      <c r="G98" s="16"/>
      <c r="H98" s="17"/>
      <c r="I98" s="16" t="str">
        <f t="shared" si="33"/>
        <v/>
      </c>
      <c r="J98" s="16" t="str">
        <f t="shared" si="34"/>
        <v/>
      </c>
      <c r="K98" s="16" t="str">
        <f t="shared" si="35"/>
        <v/>
      </c>
      <c r="L98" s="16" t="str">
        <f t="shared" si="36"/>
        <v/>
      </c>
      <c r="M98" s="16" t="str">
        <f t="shared" si="37"/>
        <v/>
      </c>
      <c r="N98" s="16" t="str">
        <f t="shared" si="47"/>
        <v/>
      </c>
      <c r="O98" s="18" t="str">
        <f>IF(B98="","",M98/Setup!$C$9)</f>
        <v/>
      </c>
      <c r="P98" s="15"/>
      <c r="Q98" s="15"/>
      <c r="R98" s="15"/>
      <c r="S98" s="19" t="str">
        <f>IF(B98="","",IF(D98="Equity Delivery",0,IF(Setup!$C$8="Zerodha",IF(OR(D98="Equity Intraday",D98="F&amp;O Futures"),MIN(F98*H98*0.0003,20),20),20)))</f>
        <v/>
      </c>
      <c r="T98" s="19" t="str">
        <f>IF(B98="","",IF(D98="Equity Delivery",0,IF(Setup!$C$8="Zerodha",IF(OR(D98="Equity Intraday",D98="F&amp;O Futures"),MIN(G98*H98*0.0003,20),20),20)))</f>
        <v/>
      </c>
      <c r="U98" s="19" t="str">
        <f t="shared" si="38"/>
        <v/>
      </c>
      <c r="V98" s="19" t="str">
        <f t="shared" si="39"/>
        <v/>
      </c>
      <c r="W98" s="19" t="str">
        <f t="shared" si="40"/>
        <v/>
      </c>
      <c r="X98" s="19" t="str">
        <f t="shared" si="41"/>
        <v/>
      </c>
      <c r="Y98" s="19" t="str">
        <f t="shared" si="42"/>
        <v/>
      </c>
      <c r="Z98" s="19" t="str">
        <f t="shared" si="43"/>
        <v/>
      </c>
      <c r="AA98" s="19" t="str">
        <f t="shared" si="44"/>
        <v/>
      </c>
      <c r="AB98" s="19" t="str">
        <f t="shared" si="45"/>
        <v/>
      </c>
      <c r="AC98" s="19" t="str">
        <f t="shared" si="46"/>
        <v/>
      </c>
    </row>
    <row r="99" spans="1:29" x14ac:dyDescent="0.3">
      <c r="A99" s="13" t="str">
        <f t="shared" ref="A99:A130" si="48">IF(B99="","",ROW()-2)</f>
        <v/>
      </c>
      <c r="B99" s="14"/>
      <c r="C99" s="15"/>
      <c r="D99" s="15"/>
      <c r="E99" s="15"/>
      <c r="F99" s="16"/>
      <c r="G99" s="16"/>
      <c r="H99" s="17"/>
      <c r="I99" s="16" t="str">
        <f t="shared" ref="I99:I130" si="49">IF(OR(B99="",F99="",G99="",H99=""),"",IF(E99="Long",(G99-F99)*H99,(F99-G99)*H99))</f>
        <v/>
      </c>
      <c r="J99" s="16" t="str">
        <f t="shared" ref="J99:J130" si="50">IF(B99="","",S99+U99+W99+Y99+AA99+AB99)</f>
        <v/>
      </c>
      <c r="K99" s="16" t="str">
        <f t="shared" ref="K99:K130" si="51">IF(B99="","",T99+V99+X99+Z99+AC99)</f>
        <v/>
      </c>
      <c r="L99" s="16" t="str">
        <f t="shared" ref="L99:L130" si="52">IF(B99="","",J99+K99)</f>
        <v/>
      </c>
      <c r="M99" s="16" t="str">
        <f t="shared" ref="M99:M130" si="53">IF(B99="","",I99-L99)</f>
        <v/>
      </c>
      <c r="N99" s="16" t="str">
        <f t="shared" si="47"/>
        <v/>
      </c>
      <c r="O99" s="18" t="str">
        <f>IF(B99="","",M99/Setup!$C$9)</f>
        <v/>
      </c>
      <c r="P99" s="15"/>
      <c r="Q99" s="15"/>
      <c r="R99" s="15"/>
      <c r="S99" s="19" t="str">
        <f>IF(B99="","",IF(D99="Equity Delivery",0,IF(Setup!$C$8="Zerodha",IF(OR(D99="Equity Intraday",D99="F&amp;O Futures"),MIN(F99*H99*0.0003,20),20),20)))</f>
        <v/>
      </c>
      <c r="T99" s="19" t="str">
        <f>IF(B99="","",IF(D99="Equity Delivery",0,IF(Setup!$C$8="Zerodha",IF(OR(D99="Equity Intraday",D99="F&amp;O Futures"),MIN(G99*H99*0.0003,20),20),20)))</f>
        <v/>
      </c>
      <c r="U99" s="19" t="str">
        <f t="shared" ref="U99:U130" si="54">IF(B99="","",IF(D99="Equity Delivery",F99*H99*0.001,0))</f>
        <v/>
      </c>
      <c r="V99" s="19" t="str">
        <f t="shared" ref="V99:V130" si="55">IF(B99="","",IF(D99="Equity Delivery",G99*H99*0.001,IF(D99="Equity Intraday",G99*H99*0.00025,IF(D99="F&amp;O Futures",G99*H99*0.0002,IF(D99="F&amp;O Options",G99*H99*0.001,0)))))</f>
        <v/>
      </c>
      <c r="W99" s="19" t="str">
        <f t="shared" ref="W99:W130" si="56">IF(B99="","",F99*H99*IF(OR(D99="Equity Delivery",D99="Equity Intraday"),0.0000297,IF(D99="F&amp;O Futures",0.0000173,IF(D99="F&amp;O Options",0.000495,0))))</f>
        <v/>
      </c>
      <c r="X99" s="19" t="str">
        <f t="shared" ref="X99:X130" si="57">IF(B99="","",G99*H99*IF(OR(D99="Equity Delivery",D99="Equity Intraday"),0.0000297,IF(D99="F&amp;O Futures",0.0000173,IF(D99="F&amp;O Options",0.000495,0))))</f>
        <v/>
      </c>
      <c r="Y99" s="19" t="str">
        <f t="shared" ref="Y99:Y130" si="58">IF(B99="","",F99*H99*0.000001)</f>
        <v/>
      </c>
      <c r="Z99" s="19" t="str">
        <f t="shared" ref="Z99:Z130" si="59">IF(B99="","",G99*H99*0.000001)</f>
        <v/>
      </c>
      <c r="AA99" s="19" t="str">
        <f t="shared" ref="AA99:AA130" si="60">IF(B99="","",F99*H99*IF(D99="Equity Delivery",0.00015,IF(D99="Equity Intraday",0.00003,IF(D99="F&amp;O Futures",0.00002,IF(D99="F&amp;O Options",0.00003,0)))))</f>
        <v/>
      </c>
      <c r="AB99" s="19" t="str">
        <f t="shared" ref="AB99:AB130" si="61">IF(B99="","",0.18*(S99+W99+Y99))</f>
        <v/>
      </c>
      <c r="AC99" s="19" t="str">
        <f t="shared" ref="AC99:AC130" si="62">IF(B99="","",0.18*(T99+X99+Z99))</f>
        <v/>
      </c>
    </row>
    <row r="100" spans="1:29" x14ac:dyDescent="0.3">
      <c r="A100" s="13" t="str">
        <f t="shared" si="48"/>
        <v/>
      </c>
      <c r="B100" s="14"/>
      <c r="C100" s="15"/>
      <c r="D100" s="15"/>
      <c r="E100" s="15"/>
      <c r="F100" s="16"/>
      <c r="G100" s="16"/>
      <c r="H100" s="17"/>
      <c r="I100" s="16" t="str">
        <f t="shared" si="49"/>
        <v/>
      </c>
      <c r="J100" s="16" t="str">
        <f t="shared" si="50"/>
        <v/>
      </c>
      <c r="K100" s="16" t="str">
        <f t="shared" si="51"/>
        <v/>
      </c>
      <c r="L100" s="16" t="str">
        <f t="shared" si="52"/>
        <v/>
      </c>
      <c r="M100" s="16" t="str">
        <f t="shared" si="53"/>
        <v/>
      </c>
      <c r="N100" s="16" t="str">
        <f t="shared" ref="N100:N131" si="63">IF(B100="","",M100+IF(N99="",0,N99))</f>
        <v/>
      </c>
      <c r="O100" s="18" t="str">
        <f>IF(B100="","",M100/Setup!$C$9)</f>
        <v/>
      </c>
      <c r="P100" s="15"/>
      <c r="Q100" s="15"/>
      <c r="R100" s="15"/>
      <c r="S100" s="19" t="str">
        <f>IF(B100="","",IF(D100="Equity Delivery",0,IF(Setup!$C$8="Zerodha",IF(OR(D100="Equity Intraday",D100="F&amp;O Futures"),MIN(F100*H100*0.0003,20),20),20)))</f>
        <v/>
      </c>
      <c r="T100" s="19" t="str">
        <f>IF(B100="","",IF(D100="Equity Delivery",0,IF(Setup!$C$8="Zerodha",IF(OR(D100="Equity Intraday",D100="F&amp;O Futures"),MIN(G100*H100*0.0003,20),20),20)))</f>
        <v/>
      </c>
      <c r="U100" s="19" t="str">
        <f t="shared" si="54"/>
        <v/>
      </c>
      <c r="V100" s="19" t="str">
        <f t="shared" si="55"/>
        <v/>
      </c>
      <c r="W100" s="19" t="str">
        <f t="shared" si="56"/>
        <v/>
      </c>
      <c r="X100" s="19" t="str">
        <f t="shared" si="57"/>
        <v/>
      </c>
      <c r="Y100" s="19" t="str">
        <f t="shared" si="58"/>
        <v/>
      </c>
      <c r="Z100" s="19" t="str">
        <f t="shared" si="59"/>
        <v/>
      </c>
      <c r="AA100" s="19" t="str">
        <f t="shared" si="60"/>
        <v/>
      </c>
      <c r="AB100" s="19" t="str">
        <f t="shared" si="61"/>
        <v/>
      </c>
      <c r="AC100" s="19" t="str">
        <f t="shared" si="62"/>
        <v/>
      </c>
    </row>
    <row r="101" spans="1:29" x14ac:dyDescent="0.3">
      <c r="A101" s="13" t="str">
        <f t="shared" si="48"/>
        <v/>
      </c>
      <c r="B101" s="14"/>
      <c r="C101" s="15"/>
      <c r="D101" s="15"/>
      <c r="E101" s="15"/>
      <c r="F101" s="16"/>
      <c r="G101" s="16"/>
      <c r="H101" s="17"/>
      <c r="I101" s="16" t="str">
        <f t="shared" si="49"/>
        <v/>
      </c>
      <c r="J101" s="16" t="str">
        <f t="shared" si="50"/>
        <v/>
      </c>
      <c r="K101" s="16" t="str">
        <f t="shared" si="51"/>
        <v/>
      </c>
      <c r="L101" s="16" t="str">
        <f t="shared" si="52"/>
        <v/>
      </c>
      <c r="M101" s="16" t="str">
        <f t="shared" si="53"/>
        <v/>
      </c>
      <c r="N101" s="16" t="str">
        <f t="shared" si="63"/>
        <v/>
      </c>
      <c r="O101" s="18" t="str">
        <f>IF(B101="","",M101/Setup!$C$9)</f>
        <v/>
      </c>
      <c r="P101" s="15"/>
      <c r="Q101" s="15"/>
      <c r="R101" s="15"/>
      <c r="S101" s="19" t="str">
        <f>IF(B101="","",IF(D101="Equity Delivery",0,IF(Setup!$C$8="Zerodha",IF(OR(D101="Equity Intraday",D101="F&amp;O Futures"),MIN(F101*H101*0.0003,20),20),20)))</f>
        <v/>
      </c>
      <c r="T101" s="19" t="str">
        <f>IF(B101="","",IF(D101="Equity Delivery",0,IF(Setup!$C$8="Zerodha",IF(OR(D101="Equity Intraday",D101="F&amp;O Futures"),MIN(G101*H101*0.0003,20),20),20)))</f>
        <v/>
      </c>
      <c r="U101" s="19" t="str">
        <f t="shared" si="54"/>
        <v/>
      </c>
      <c r="V101" s="19" t="str">
        <f t="shared" si="55"/>
        <v/>
      </c>
      <c r="W101" s="19" t="str">
        <f t="shared" si="56"/>
        <v/>
      </c>
      <c r="X101" s="19" t="str">
        <f t="shared" si="57"/>
        <v/>
      </c>
      <c r="Y101" s="19" t="str">
        <f t="shared" si="58"/>
        <v/>
      </c>
      <c r="Z101" s="19" t="str">
        <f t="shared" si="59"/>
        <v/>
      </c>
      <c r="AA101" s="19" t="str">
        <f t="shared" si="60"/>
        <v/>
      </c>
      <c r="AB101" s="19" t="str">
        <f t="shared" si="61"/>
        <v/>
      </c>
      <c r="AC101" s="19" t="str">
        <f t="shared" si="62"/>
        <v/>
      </c>
    </row>
    <row r="102" spans="1:29" x14ac:dyDescent="0.3">
      <c r="A102" s="13" t="str">
        <f t="shared" si="48"/>
        <v/>
      </c>
      <c r="B102" s="14"/>
      <c r="C102" s="15"/>
      <c r="D102" s="15"/>
      <c r="E102" s="15"/>
      <c r="F102" s="16"/>
      <c r="G102" s="16"/>
      <c r="H102" s="17"/>
      <c r="I102" s="16" t="str">
        <f t="shared" si="49"/>
        <v/>
      </c>
      <c r="J102" s="16" t="str">
        <f t="shared" si="50"/>
        <v/>
      </c>
      <c r="K102" s="16" t="str">
        <f t="shared" si="51"/>
        <v/>
      </c>
      <c r="L102" s="16" t="str">
        <f t="shared" si="52"/>
        <v/>
      </c>
      <c r="M102" s="16" t="str">
        <f t="shared" si="53"/>
        <v/>
      </c>
      <c r="N102" s="16" t="str">
        <f t="shared" si="63"/>
        <v/>
      </c>
      <c r="O102" s="18" t="str">
        <f>IF(B102="","",M102/Setup!$C$9)</f>
        <v/>
      </c>
      <c r="P102" s="15"/>
      <c r="Q102" s="15"/>
      <c r="R102" s="15"/>
      <c r="S102" s="19" t="str">
        <f>IF(B102="","",IF(D102="Equity Delivery",0,IF(Setup!$C$8="Zerodha",IF(OR(D102="Equity Intraday",D102="F&amp;O Futures"),MIN(F102*H102*0.0003,20),20),20)))</f>
        <v/>
      </c>
      <c r="T102" s="19" t="str">
        <f>IF(B102="","",IF(D102="Equity Delivery",0,IF(Setup!$C$8="Zerodha",IF(OR(D102="Equity Intraday",D102="F&amp;O Futures"),MIN(G102*H102*0.0003,20),20),20)))</f>
        <v/>
      </c>
      <c r="U102" s="19" t="str">
        <f t="shared" si="54"/>
        <v/>
      </c>
      <c r="V102" s="19" t="str">
        <f t="shared" si="55"/>
        <v/>
      </c>
      <c r="W102" s="19" t="str">
        <f t="shared" si="56"/>
        <v/>
      </c>
      <c r="X102" s="19" t="str">
        <f t="shared" si="57"/>
        <v/>
      </c>
      <c r="Y102" s="19" t="str">
        <f t="shared" si="58"/>
        <v/>
      </c>
      <c r="Z102" s="19" t="str">
        <f t="shared" si="59"/>
        <v/>
      </c>
      <c r="AA102" s="19" t="str">
        <f t="shared" si="60"/>
        <v/>
      </c>
      <c r="AB102" s="19" t="str">
        <f t="shared" si="61"/>
        <v/>
      </c>
      <c r="AC102" s="19" t="str">
        <f t="shared" si="62"/>
        <v/>
      </c>
    </row>
    <row r="103" spans="1:29" x14ac:dyDescent="0.3">
      <c r="A103" s="13" t="str">
        <f t="shared" si="48"/>
        <v/>
      </c>
      <c r="B103" s="14"/>
      <c r="C103" s="15"/>
      <c r="D103" s="15"/>
      <c r="E103" s="15"/>
      <c r="F103" s="16"/>
      <c r="G103" s="16"/>
      <c r="H103" s="17"/>
      <c r="I103" s="16" t="str">
        <f t="shared" si="49"/>
        <v/>
      </c>
      <c r="J103" s="16" t="str">
        <f t="shared" si="50"/>
        <v/>
      </c>
      <c r="K103" s="16" t="str">
        <f t="shared" si="51"/>
        <v/>
      </c>
      <c r="L103" s="16" t="str">
        <f t="shared" si="52"/>
        <v/>
      </c>
      <c r="M103" s="16" t="str">
        <f t="shared" si="53"/>
        <v/>
      </c>
      <c r="N103" s="16" t="str">
        <f t="shared" si="63"/>
        <v/>
      </c>
      <c r="O103" s="18" t="str">
        <f>IF(B103="","",M103/Setup!$C$9)</f>
        <v/>
      </c>
      <c r="P103" s="15"/>
      <c r="Q103" s="15"/>
      <c r="R103" s="15"/>
      <c r="S103" s="19" t="str">
        <f>IF(B103="","",IF(D103="Equity Delivery",0,IF(Setup!$C$8="Zerodha",IF(OR(D103="Equity Intraday",D103="F&amp;O Futures"),MIN(F103*H103*0.0003,20),20),20)))</f>
        <v/>
      </c>
      <c r="T103" s="19" t="str">
        <f>IF(B103="","",IF(D103="Equity Delivery",0,IF(Setup!$C$8="Zerodha",IF(OR(D103="Equity Intraday",D103="F&amp;O Futures"),MIN(G103*H103*0.0003,20),20),20)))</f>
        <v/>
      </c>
      <c r="U103" s="19" t="str">
        <f t="shared" si="54"/>
        <v/>
      </c>
      <c r="V103" s="19" t="str">
        <f t="shared" si="55"/>
        <v/>
      </c>
      <c r="W103" s="19" t="str">
        <f t="shared" si="56"/>
        <v/>
      </c>
      <c r="X103" s="19" t="str">
        <f t="shared" si="57"/>
        <v/>
      </c>
      <c r="Y103" s="19" t="str">
        <f t="shared" si="58"/>
        <v/>
      </c>
      <c r="Z103" s="19" t="str">
        <f t="shared" si="59"/>
        <v/>
      </c>
      <c r="AA103" s="19" t="str">
        <f t="shared" si="60"/>
        <v/>
      </c>
      <c r="AB103" s="19" t="str">
        <f t="shared" si="61"/>
        <v/>
      </c>
      <c r="AC103" s="19" t="str">
        <f t="shared" si="62"/>
        <v/>
      </c>
    </row>
    <row r="104" spans="1:29" x14ac:dyDescent="0.3">
      <c r="A104" s="13" t="str">
        <f t="shared" si="48"/>
        <v/>
      </c>
      <c r="B104" s="14"/>
      <c r="C104" s="15"/>
      <c r="D104" s="15"/>
      <c r="E104" s="15"/>
      <c r="F104" s="16"/>
      <c r="G104" s="16"/>
      <c r="H104" s="17"/>
      <c r="I104" s="16" t="str">
        <f t="shared" si="49"/>
        <v/>
      </c>
      <c r="J104" s="16" t="str">
        <f t="shared" si="50"/>
        <v/>
      </c>
      <c r="K104" s="16" t="str">
        <f t="shared" si="51"/>
        <v/>
      </c>
      <c r="L104" s="16" t="str">
        <f t="shared" si="52"/>
        <v/>
      </c>
      <c r="M104" s="16" t="str">
        <f t="shared" si="53"/>
        <v/>
      </c>
      <c r="N104" s="16" t="str">
        <f t="shared" si="63"/>
        <v/>
      </c>
      <c r="O104" s="18" t="str">
        <f>IF(B104="","",M104/Setup!$C$9)</f>
        <v/>
      </c>
      <c r="P104" s="15"/>
      <c r="Q104" s="15"/>
      <c r="R104" s="15"/>
      <c r="S104" s="19" t="str">
        <f>IF(B104="","",IF(D104="Equity Delivery",0,IF(Setup!$C$8="Zerodha",IF(OR(D104="Equity Intraday",D104="F&amp;O Futures"),MIN(F104*H104*0.0003,20),20),20)))</f>
        <v/>
      </c>
      <c r="T104" s="19" t="str">
        <f>IF(B104="","",IF(D104="Equity Delivery",0,IF(Setup!$C$8="Zerodha",IF(OR(D104="Equity Intraday",D104="F&amp;O Futures"),MIN(G104*H104*0.0003,20),20),20)))</f>
        <v/>
      </c>
      <c r="U104" s="19" t="str">
        <f t="shared" si="54"/>
        <v/>
      </c>
      <c r="V104" s="19" t="str">
        <f t="shared" si="55"/>
        <v/>
      </c>
      <c r="W104" s="19" t="str">
        <f t="shared" si="56"/>
        <v/>
      </c>
      <c r="X104" s="19" t="str">
        <f t="shared" si="57"/>
        <v/>
      </c>
      <c r="Y104" s="19" t="str">
        <f t="shared" si="58"/>
        <v/>
      </c>
      <c r="Z104" s="19" t="str">
        <f t="shared" si="59"/>
        <v/>
      </c>
      <c r="AA104" s="19" t="str">
        <f t="shared" si="60"/>
        <v/>
      </c>
      <c r="AB104" s="19" t="str">
        <f t="shared" si="61"/>
        <v/>
      </c>
      <c r="AC104" s="19" t="str">
        <f t="shared" si="62"/>
        <v/>
      </c>
    </row>
    <row r="105" spans="1:29" x14ac:dyDescent="0.3">
      <c r="A105" s="13" t="str">
        <f t="shared" si="48"/>
        <v/>
      </c>
      <c r="B105" s="14"/>
      <c r="C105" s="15"/>
      <c r="D105" s="15"/>
      <c r="E105" s="15"/>
      <c r="F105" s="16"/>
      <c r="G105" s="16"/>
      <c r="H105" s="17"/>
      <c r="I105" s="16" t="str">
        <f t="shared" si="49"/>
        <v/>
      </c>
      <c r="J105" s="16" t="str">
        <f t="shared" si="50"/>
        <v/>
      </c>
      <c r="K105" s="16" t="str">
        <f t="shared" si="51"/>
        <v/>
      </c>
      <c r="L105" s="16" t="str">
        <f t="shared" si="52"/>
        <v/>
      </c>
      <c r="M105" s="16" t="str">
        <f t="shared" si="53"/>
        <v/>
      </c>
      <c r="N105" s="16" t="str">
        <f t="shared" si="63"/>
        <v/>
      </c>
      <c r="O105" s="18" t="str">
        <f>IF(B105="","",M105/Setup!$C$9)</f>
        <v/>
      </c>
      <c r="P105" s="15"/>
      <c r="Q105" s="15"/>
      <c r="R105" s="15"/>
      <c r="S105" s="19" t="str">
        <f>IF(B105="","",IF(D105="Equity Delivery",0,IF(Setup!$C$8="Zerodha",IF(OR(D105="Equity Intraday",D105="F&amp;O Futures"),MIN(F105*H105*0.0003,20),20),20)))</f>
        <v/>
      </c>
      <c r="T105" s="19" t="str">
        <f>IF(B105="","",IF(D105="Equity Delivery",0,IF(Setup!$C$8="Zerodha",IF(OR(D105="Equity Intraday",D105="F&amp;O Futures"),MIN(G105*H105*0.0003,20),20),20)))</f>
        <v/>
      </c>
      <c r="U105" s="19" t="str">
        <f t="shared" si="54"/>
        <v/>
      </c>
      <c r="V105" s="19" t="str">
        <f t="shared" si="55"/>
        <v/>
      </c>
      <c r="W105" s="19" t="str">
        <f t="shared" si="56"/>
        <v/>
      </c>
      <c r="X105" s="19" t="str">
        <f t="shared" si="57"/>
        <v/>
      </c>
      <c r="Y105" s="19" t="str">
        <f t="shared" si="58"/>
        <v/>
      </c>
      <c r="Z105" s="19" t="str">
        <f t="shared" si="59"/>
        <v/>
      </c>
      <c r="AA105" s="19" t="str">
        <f t="shared" si="60"/>
        <v/>
      </c>
      <c r="AB105" s="19" t="str">
        <f t="shared" si="61"/>
        <v/>
      </c>
      <c r="AC105" s="19" t="str">
        <f t="shared" si="62"/>
        <v/>
      </c>
    </row>
    <row r="106" spans="1:29" x14ac:dyDescent="0.3">
      <c r="A106" s="13" t="str">
        <f t="shared" si="48"/>
        <v/>
      </c>
      <c r="B106" s="14"/>
      <c r="C106" s="15"/>
      <c r="D106" s="15"/>
      <c r="E106" s="15"/>
      <c r="F106" s="16"/>
      <c r="G106" s="16"/>
      <c r="H106" s="17"/>
      <c r="I106" s="16" t="str">
        <f t="shared" si="49"/>
        <v/>
      </c>
      <c r="J106" s="16" t="str">
        <f t="shared" si="50"/>
        <v/>
      </c>
      <c r="K106" s="16" t="str">
        <f t="shared" si="51"/>
        <v/>
      </c>
      <c r="L106" s="16" t="str">
        <f t="shared" si="52"/>
        <v/>
      </c>
      <c r="M106" s="16" t="str">
        <f t="shared" si="53"/>
        <v/>
      </c>
      <c r="N106" s="16" t="str">
        <f t="shared" si="63"/>
        <v/>
      </c>
      <c r="O106" s="18" t="str">
        <f>IF(B106="","",M106/Setup!$C$9)</f>
        <v/>
      </c>
      <c r="P106" s="15"/>
      <c r="Q106" s="15"/>
      <c r="R106" s="15"/>
      <c r="S106" s="19" t="str">
        <f>IF(B106="","",IF(D106="Equity Delivery",0,IF(Setup!$C$8="Zerodha",IF(OR(D106="Equity Intraday",D106="F&amp;O Futures"),MIN(F106*H106*0.0003,20),20),20)))</f>
        <v/>
      </c>
      <c r="T106" s="19" t="str">
        <f>IF(B106="","",IF(D106="Equity Delivery",0,IF(Setup!$C$8="Zerodha",IF(OR(D106="Equity Intraday",D106="F&amp;O Futures"),MIN(G106*H106*0.0003,20),20),20)))</f>
        <v/>
      </c>
      <c r="U106" s="19" t="str">
        <f t="shared" si="54"/>
        <v/>
      </c>
      <c r="V106" s="19" t="str">
        <f t="shared" si="55"/>
        <v/>
      </c>
      <c r="W106" s="19" t="str">
        <f t="shared" si="56"/>
        <v/>
      </c>
      <c r="X106" s="19" t="str">
        <f t="shared" si="57"/>
        <v/>
      </c>
      <c r="Y106" s="19" t="str">
        <f t="shared" si="58"/>
        <v/>
      </c>
      <c r="Z106" s="19" t="str">
        <f t="shared" si="59"/>
        <v/>
      </c>
      <c r="AA106" s="19" t="str">
        <f t="shared" si="60"/>
        <v/>
      </c>
      <c r="AB106" s="19" t="str">
        <f t="shared" si="61"/>
        <v/>
      </c>
      <c r="AC106" s="19" t="str">
        <f t="shared" si="62"/>
        <v/>
      </c>
    </row>
    <row r="107" spans="1:29" x14ac:dyDescent="0.3">
      <c r="A107" s="13" t="str">
        <f t="shared" si="48"/>
        <v/>
      </c>
      <c r="B107" s="14"/>
      <c r="C107" s="15"/>
      <c r="D107" s="15"/>
      <c r="E107" s="15"/>
      <c r="F107" s="16"/>
      <c r="G107" s="16"/>
      <c r="H107" s="17"/>
      <c r="I107" s="16" t="str">
        <f t="shared" si="49"/>
        <v/>
      </c>
      <c r="J107" s="16" t="str">
        <f t="shared" si="50"/>
        <v/>
      </c>
      <c r="K107" s="16" t="str">
        <f t="shared" si="51"/>
        <v/>
      </c>
      <c r="L107" s="16" t="str">
        <f t="shared" si="52"/>
        <v/>
      </c>
      <c r="M107" s="16" t="str">
        <f t="shared" si="53"/>
        <v/>
      </c>
      <c r="N107" s="16" t="str">
        <f t="shared" si="63"/>
        <v/>
      </c>
      <c r="O107" s="18" t="str">
        <f>IF(B107="","",M107/Setup!$C$9)</f>
        <v/>
      </c>
      <c r="P107" s="15"/>
      <c r="Q107" s="15"/>
      <c r="R107" s="15"/>
      <c r="S107" s="19" t="str">
        <f>IF(B107="","",IF(D107="Equity Delivery",0,IF(Setup!$C$8="Zerodha",IF(OR(D107="Equity Intraday",D107="F&amp;O Futures"),MIN(F107*H107*0.0003,20),20),20)))</f>
        <v/>
      </c>
      <c r="T107" s="19" t="str">
        <f>IF(B107="","",IF(D107="Equity Delivery",0,IF(Setup!$C$8="Zerodha",IF(OR(D107="Equity Intraday",D107="F&amp;O Futures"),MIN(G107*H107*0.0003,20),20),20)))</f>
        <v/>
      </c>
      <c r="U107" s="19" t="str">
        <f t="shared" si="54"/>
        <v/>
      </c>
      <c r="V107" s="19" t="str">
        <f t="shared" si="55"/>
        <v/>
      </c>
      <c r="W107" s="19" t="str">
        <f t="shared" si="56"/>
        <v/>
      </c>
      <c r="X107" s="19" t="str">
        <f t="shared" si="57"/>
        <v/>
      </c>
      <c r="Y107" s="19" t="str">
        <f t="shared" si="58"/>
        <v/>
      </c>
      <c r="Z107" s="19" t="str">
        <f t="shared" si="59"/>
        <v/>
      </c>
      <c r="AA107" s="19" t="str">
        <f t="shared" si="60"/>
        <v/>
      </c>
      <c r="AB107" s="19" t="str">
        <f t="shared" si="61"/>
        <v/>
      </c>
      <c r="AC107" s="19" t="str">
        <f t="shared" si="62"/>
        <v/>
      </c>
    </row>
    <row r="108" spans="1:29" x14ac:dyDescent="0.3">
      <c r="A108" s="13" t="str">
        <f t="shared" si="48"/>
        <v/>
      </c>
      <c r="B108" s="14"/>
      <c r="C108" s="15"/>
      <c r="D108" s="15"/>
      <c r="E108" s="15"/>
      <c r="F108" s="16"/>
      <c r="G108" s="16"/>
      <c r="H108" s="17"/>
      <c r="I108" s="16" t="str">
        <f t="shared" si="49"/>
        <v/>
      </c>
      <c r="J108" s="16" t="str">
        <f t="shared" si="50"/>
        <v/>
      </c>
      <c r="K108" s="16" t="str">
        <f t="shared" si="51"/>
        <v/>
      </c>
      <c r="L108" s="16" t="str">
        <f t="shared" si="52"/>
        <v/>
      </c>
      <c r="M108" s="16" t="str">
        <f t="shared" si="53"/>
        <v/>
      </c>
      <c r="N108" s="16" t="str">
        <f t="shared" si="63"/>
        <v/>
      </c>
      <c r="O108" s="18" t="str">
        <f>IF(B108="","",M108/Setup!$C$9)</f>
        <v/>
      </c>
      <c r="P108" s="15"/>
      <c r="Q108" s="15"/>
      <c r="R108" s="15"/>
      <c r="S108" s="19" t="str">
        <f>IF(B108="","",IF(D108="Equity Delivery",0,IF(Setup!$C$8="Zerodha",IF(OR(D108="Equity Intraday",D108="F&amp;O Futures"),MIN(F108*H108*0.0003,20),20),20)))</f>
        <v/>
      </c>
      <c r="T108" s="19" t="str">
        <f>IF(B108="","",IF(D108="Equity Delivery",0,IF(Setup!$C$8="Zerodha",IF(OR(D108="Equity Intraday",D108="F&amp;O Futures"),MIN(G108*H108*0.0003,20),20),20)))</f>
        <v/>
      </c>
      <c r="U108" s="19" t="str">
        <f t="shared" si="54"/>
        <v/>
      </c>
      <c r="V108" s="19" t="str">
        <f t="shared" si="55"/>
        <v/>
      </c>
      <c r="W108" s="19" t="str">
        <f t="shared" si="56"/>
        <v/>
      </c>
      <c r="X108" s="19" t="str">
        <f t="shared" si="57"/>
        <v/>
      </c>
      <c r="Y108" s="19" t="str">
        <f t="shared" si="58"/>
        <v/>
      </c>
      <c r="Z108" s="19" t="str">
        <f t="shared" si="59"/>
        <v/>
      </c>
      <c r="AA108" s="19" t="str">
        <f t="shared" si="60"/>
        <v/>
      </c>
      <c r="AB108" s="19" t="str">
        <f t="shared" si="61"/>
        <v/>
      </c>
      <c r="AC108" s="19" t="str">
        <f t="shared" si="62"/>
        <v/>
      </c>
    </row>
    <row r="109" spans="1:29" x14ac:dyDescent="0.3">
      <c r="A109" s="13" t="str">
        <f t="shared" si="48"/>
        <v/>
      </c>
      <c r="B109" s="14"/>
      <c r="C109" s="15"/>
      <c r="D109" s="15"/>
      <c r="E109" s="15"/>
      <c r="F109" s="16"/>
      <c r="G109" s="16"/>
      <c r="H109" s="17"/>
      <c r="I109" s="16" t="str">
        <f t="shared" si="49"/>
        <v/>
      </c>
      <c r="J109" s="16" t="str">
        <f t="shared" si="50"/>
        <v/>
      </c>
      <c r="K109" s="16" t="str">
        <f t="shared" si="51"/>
        <v/>
      </c>
      <c r="L109" s="16" t="str">
        <f t="shared" si="52"/>
        <v/>
      </c>
      <c r="M109" s="16" t="str">
        <f t="shared" si="53"/>
        <v/>
      </c>
      <c r="N109" s="16" t="str">
        <f t="shared" si="63"/>
        <v/>
      </c>
      <c r="O109" s="18" t="str">
        <f>IF(B109="","",M109/Setup!$C$9)</f>
        <v/>
      </c>
      <c r="P109" s="15"/>
      <c r="Q109" s="15"/>
      <c r="R109" s="15"/>
      <c r="S109" s="19" t="str">
        <f>IF(B109="","",IF(D109="Equity Delivery",0,IF(Setup!$C$8="Zerodha",IF(OR(D109="Equity Intraday",D109="F&amp;O Futures"),MIN(F109*H109*0.0003,20),20),20)))</f>
        <v/>
      </c>
      <c r="T109" s="19" t="str">
        <f>IF(B109="","",IF(D109="Equity Delivery",0,IF(Setup!$C$8="Zerodha",IF(OR(D109="Equity Intraday",D109="F&amp;O Futures"),MIN(G109*H109*0.0003,20),20),20)))</f>
        <v/>
      </c>
      <c r="U109" s="19" t="str">
        <f t="shared" si="54"/>
        <v/>
      </c>
      <c r="V109" s="19" t="str">
        <f t="shared" si="55"/>
        <v/>
      </c>
      <c r="W109" s="19" t="str">
        <f t="shared" si="56"/>
        <v/>
      </c>
      <c r="X109" s="19" t="str">
        <f t="shared" si="57"/>
        <v/>
      </c>
      <c r="Y109" s="19" t="str">
        <f t="shared" si="58"/>
        <v/>
      </c>
      <c r="Z109" s="19" t="str">
        <f t="shared" si="59"/>
        <v/>
      </c>
      <c r="AA109" s="19" t="str">
        <f t="shared" si="60"/>
        <v/>
      </c>
      <c r="AB109" s="19" t="str">
        <f t="shared" si="61"/>
        <v/>
      </c>
      <c r="AC109" s="19" t="str">
        <f t="shared" si="62"/>
        <v/>
      </c>
    </row>
    <row r="110" spans="1:29" x14ac:dyDescent="0.3">
      <c r="A110" s="13" t="str">
        <f t="shared" si="48"/>
        <v/>
      </c>
      <c r="B110" s="14"/>
      <c r="C110" s="15"/>
      <c r="D110" s="15"/>
      <c r="E110" s="15"/>
      <c r="F110" s="16"/>
      <c r="G110" s="16"/>
      <c r="H110" s="17"/>
      <c r="I110" s="16" t="str">
        <f t="shared" si="49"/>
        <v/>
      </c>
      <c r="J110" s="16" t="str">
        <f t="shared" si="50"/>
        <v/>
      </c>
      <c r="K110" s="16" t="str">
        <f t="shared" si="51"/>
        <v/>
      </c>
      <c r="L110" s="16" t="str">
        <f t="shared" si="52"/>
        <v/>
      </c>
      <c r="M110" s="16" t="str">
        <f t="shared" si="53"/>
        <v/>
      </c>
      <c r="N110" s="16" t="str">
        <f t="shared" si="63"/>
        <v/>
      </c>
      <c r="O110" s="18" t="str">
        <f>IF(B110="","",M110/Setup!$C$9)</f>
        <v/>
      </c>
      <c r="P110" s="15"/>
      <c r="Q110" s="15"/>
      <c r="R110" s="15"/>
      <c r="S110" s="19" t="str">
        <f>IF(B110="","",IF(D110="Equity Delivery",0,IF(Setup!$C$8="Zerodha",IF(OR(D110="Equity Intraday",D110="F&amp;O Futures"),MIN(F110*H110*0.0003,20),20),20)))</f>
        <v/>
      </c>
      <c r="T110" s="19" t="str">
        <f>IF(B110="","",IF(D110="Equity Delivery",0,IF(Setup!$C$8="Zerodha",IF(OR(D110="Equity Intraday",D110="F&amp;O Futures"),MIN(G110*H110*0.0003,20),20),20)))</f>
        <v/>
      </c>
      <c r="U110" s="19" t="str">
        <f t="shared" si="54"/>
        <v/>
      </c>
      <c r="V110" s="19" t="str">
        <f t="shared" si="55"/>
        <v/>
      </c>
      <c r="W110" s="19" t="str">
        <f t="shared" si="56"/>
        <v/>
      </c>
      <c r="X110" s="19" t="str">
        <f t="shared" si="57"/>
        <v/>
      </c>
      <c r="Y110" s="19" t="str">
        <f t="shared" si="58"/>
        <v/>
      </c>
      <c r="Z110" s="19" t="str">
        <f t="shared" si="59"/>
        <v/>
      </c>
      <c r="AA110" s="19" t="str">
        <f t="shared" si="60"/>
        <v/>
      </c>
      <c r="AB110" s="19" t="str">
        <f t="shared" si="61"/>
        <v/>
      </c>
      <c r="AC110" s="19" t="str">
        <f t="shared" si="62"/>
        <v/>
      </c>
    </row>
    <row r="111" spans="1:29" x14ac:dyDescent="0.3">
      <c r="A111" s="13" t="str">
        <f t="shared" si="48"/>
        <v/>
      </c>
      <c r="B111" s="14"/>
      <c r="C111" s="15"/>
      <c r="D111" s="15"/>
      <c r="E111" s="15"/>
      <c r="F111" s="16"/>
      <c r="G111" s="16"/>
      <c r="H111" s="17"/>
      <c r="I111" s="16" t="str">
        <f t="shared" si="49"/>
        <v/>
      </c>
      <c r="J111" s="16" t="str">
        <f t="shared" si="50"/>
        <v/>
      </c>
      <c r="K111" s="16" t="str">
        <f t="shared" si="51"/>
        <v/>
      </c>
      <c r="L111" s="16" t="str">
        <f t="shared" si="52"/>
        <v/>
      </c>
      <c r="M111" s="16" t="str">
        <f t="shared" si="53"/>
        <v/>
      </c>
      <c r="N111" s="16" t="str">
        <f t="shared" si="63"/>
        <v/>
      </c>
      <c r="O111" s="18" t="str">
        <f>IF(B111="","",M111/Setup!$C$9)</f>
        <v/>
      </c>
      <c r="P111" s="15"/>
      <c r="Q111" s="15"/>
      <c r="R111" s="15"/>
      <c r="S111" s="19" t="str">
        <f>IF(B111="","",IF(D111="Equity Delivery",0,IF(Setup!$C$8="Zerodha",IF(OR(D111="Equity Intraday",D111="F&amp;O Futures"),MIN(F111*H111*0.0003,20),20),20)))</f>
        <v/>
      </c>
      <c r="T111" s="19" t="str">
        <f>IF(B111="","",IF(D111="Equity Delivery",0,IF(Setup!$C$8="Zerodha",IF(OR(D111="Equity Intraday",D111="F&amp;O Futures"),MIN(G111*H111*0.0003,20),20),20)))</f>
        <v/>
      </c>
      <c r="U111" s="19" t="str">
        <f t="shared" si="54"/>
        <v/>
      </c>
      <c r="V111" s="19" t="str">
        <f t="shared" si="55"/>
        <v/>
      </c>
      <c r="W111" s="19" t="str">
        <f t="shared" si="56"/>
        <v/>
      </c>
      <c r="X111" s="19" t="str">
        <f t="shared" si="57"/>
        <v/>
      </c>
      <c r="Y111" s="19" t="str">
        <f t="shared" si="58"/>
        <v/>
      </c>
      <c r="Z111" s="19" t="str">
        <f t="shared" si="59"/>
        <v/>
      </c>
      <c r="AA111" s="19" t="str">
        <f t="shared" si="60"/>
        <v/>
      </c>
      <c r="AB111" s="19" t="str">
        <f t="shared" si="61"/>
        <v/>
      </c>
      <c r="AC111" s="19" t="str">
        <f t="shared" si="62"/>
        <v/>
      </c>
    </row>
    <row r="112" spans="1:29" x14ac:dyDescent="0.3">
      <c r="A112" s="13" t="str">
        <f t="shared" si="48"/>
        <v/>
      </c>
      <c r="B112" s="14"/>
      <c r="C112" s="15"/>
      <c r="D112" s="15"/>
      <c r="E112" s="15"/>
      <c r="F112" s="16"/>
      <c r="G112" s="16"/>
      <c r="H112" s="17"/>
      <c r="I112" s="16" t="str">
        <f t="shared" si="49"/>
        <v/>
      </c>
      <c r="J112" s="16" t="str">
        <f t="shared" si="50"/>
        <v/>
      </c>
      <c r="K112" s="16" t="str">
        <f t="shared" si="51"/>
        <v/>
      </c>
      <c r="L112" s="16" t="str">
        <f t="shared" si="52"/>
        <v/>
      </c>
      <c r="M112" s="16" t="str">
        <f t="shared" si="53"/>
        <v/>
      </c>
      <c r="N112" s="16" t="str">
        <f t="shared" si="63"/>
        <v/>
      </c>
      <c r="O112" s="18" t="str">
        <f>IF(B112="","",M112/Setup!$C$9)</f>
        <v/>
      </c>
      <c r="P112" s="15"/>
      <c r="Q112" s="15"/>
      <c r="R112" s="15"/>
      <c r="S112" s="19" t="str">
        <f>IF(B112="","",IF(D112="Equity Delivery",0,IF(Setup!$C$8="Zerodha",IF(OR(D112="Equity Intraday",D112="F&amp;O Futures"),MIN(F112*H112*0.0003,20),20),20)))</f>
        <v/>
      </c>
      <c r="T112" s="19" t="str">
        <f>IF(B112="","",IF(D112="Equity Delivery",0,IF(Setup!$C$8="Zerodha",IF(OR(D112="Equity Intraday",D112="F&amp;O Futures"),MIN(G112*H112*0.0003,20),20),20)))</f>
        <v/>
      </c>
      <c r="U112" s="19" t="str">
        <f t="shared" si="54"/>
        <v/>
      </c>
      <c r="V112" s="19" t="str">
        <f t="shared" si="55"/>
        <v/>
      </c>
      <c r="W112" s="19" t="str">
        <f t="shared" si="56"/>
        <v/>
      </c>
      <c r="X112" s="19" t="str">
        <f t="shared" si="57"/>
        <v/>
      </c>
      <c r="Y112" s="19" t="str">
        <f t="shared" si="58"/>
        <v/>
      </c>
      <c r="Z112" s="19" t="str">
        <f t="shared" si="59"/>
        <v/>
      </c>
      <c r="AA112" s="19" t="str">
        <f t="shared" si="60"/>
        <v/>
      </c>
      <c r="AB112" s="19" t="str">
        <f t="shared" si="61"/>
        <v/>
      </c>
      <c r="AC112" s="19" t="str">
        <f t="shared" si="62"/>
        <v/>
      </c>
    </row>
    <row r="113" spans="1:29" x14ac:dyDescent="0.3">
      <c r="A113" s="13" t="str">
        <f t="shared" si="48"/>
        <v/>
      </c>
      <c r="B113" s="14"/>
      <c r="C113" s="15"/>
      <c r="D113" s="15"/>
      <c r="E113" s="15"/>
      <c r="F113" s="16"/>
      <c r="G113" s="16"/>
      <c r="H113" s="17"/>
      <c r="I113" s="16" t="str">
        <f t="shared" si="49"/>
        <v/>
      </c>
      <c r="J113" s="16" t="str">
        <f t="shared" si="50"/>
        <v/>
      </c>
      <c r="K113" s="16" t="str">
        <f t="shared" si="51"/>
        <v/>
      </c>
      <c r="L113" s="16" t="str">
        <f t="shared" si="52"/>
        <v/>
      </c>
      <c r="M113" s="16" t="str">
        <f t="shared" si="53"/>
        <v/>
      </c>
      <c r="N113" s="16" t="str">
        <f t="shared" si="63"/>
        <v/>
      </c>
      <c r="O113" s="18" t="str">
        <f>IF(B113="","",M113/Setup!$C$9)</f>
        <v/>
      </c>
      <c r="P113" s="15"/>
      <c r="Q113" s="15"/>
      <c r="R113" s="15"/>
      <c r="S113" s="19" t="str">
        <f>IF(B113="","",IF(D113="Equity Delivery",0,IF(Setup!$C$8="Zerodha",IF(OR(D113="Equity Intraday",D113="F&amp;O Futures"),MIN(F113*H113*0.0003,20),20),20)))</f>
        <v/>
      </c>
      <c r="T113" s="19" t="str">
        <f>IF(B113="","",IF(D113="Equity Delivery",0,IF(Setup!$C$8="Zerodha",IF(OR(D113="Equity Intraday",D113="F&amp;O Futures"),MIN(G113*H113*0.0003,20),20),20)))</f>
        <v/>
      </c>
      <c r="U113" s="19" t="str">
        <f t="shared" si="54"/>
        <v/>
      </c>
      <c r="V113" s="19" t="str">
        <f t="shared" si="55"/>
        <v/>
      </c>
      <c r="W113" s="19" t="str">
        <f t="shared" si="56"/>
        <v/>
      </c>
      <c r="X113" s="19" t="str">
        <f t="shared" si="57"/>
        <v/>
      </c>
      <c r="Y113" s="19" t="str">
        <f t="shared" si="58"/>
        <v/>
      </c>
      <c r="Z113" s="19" t="str">
        <f t="shared" si="59"/>
        <v/>
      </c>
      <c r="AA113" s="19" t="str">
        <f t="shared" si="60"/>
        <v/>
      </c>
      <c r="AB113" s="19" t="str">
        <f t="shared" si="61"/>
        <v/>
      </c>
      <c r="AC113" s="19" t="str">
        <f t="shared" si="62"/>
        <v/>
      </c>
    </row>
    <row r="114" spans="1:29" x14ac:dyDescent="0.3">
      <c r="A114" s="13" t="str">
        <f t="shared" si="48"/>
        <v/>
      </c>
      <c r="B114" s="14"/>
      <c r="C114" s="15"/>
      <c r="D114" s="15"/>
      <c r="E114" s="15"/>
      <c r="F114" s="16"/>
      <c r="G114" s="16"/>
      <c r="H114" s="17"/>
      <c r="I114" s="16" t="str">
        <f t="shared" si="49"/>
        <v/>
      </c>
      <c r="J114" s="16" t="str">
        <f t="shared" si="50"/>
        <v/>
      </c>
      <c r="K114" s="16" t="str">
        <f t="shared" si="51"/>
        <v/>
      </c>
      <c r="L114" s="16" t="str">
        <f t="shared" si="52"/>
        <v/>
      </c>
      <c r="M114" s="16" t="str">
        <f t="shared" si="53"/>
        <v/>
      </c>
      <c r="N114" s="16" t="str">
        <f t="shared" si="63"/>
        <v/>
      </c>
      <c r="O114" s="18" t="str">
        <f>IF(B114="","",M114/Setup!$C$9)</f>
        <v/>
      </c>
      <c r="P114" s="15"/>
      <c r="Q114" s="15"/>
      <c r="R114" s="15"/>
      <c r="S114" s="19" t="str">
        <f>IF(B114="","",IF(D114="Equity Delivery",0,IF(Setup!$C$8="Zerodha",IF(OR(D114="Equity Intraday",D114="F&amp;O Futures"),MIN(F114*H114*0.0003,20),20),20)))</f>
        <v/>
      </c>
      <c r="T114" s="19" t="str">
        <f>IF(B114="","",IF(D114="Equity Delivery",0,IF(Setup!$C$8="Zerodha",IF(OR(D114="Equity Intraday",D114="F&amp;O Futures"),MIN(G114*H114*0.0003,20),20),20)))</f>
        <v/>
      </c>
      <c r="U114" s="19" t="str">
        <f t="shared" si="54"/>
        <v/>
      </c>
      <c r="V114" s="19" t="str">
        <f t="shared" si="55"/>
        <v/>
      </c>
      <c r="W114" s="19" t="str">
        <f t="shared" si="56"/>
        <v/>
      </c>
      <c r="X114" s="19" t="str">
        <f t="shared" si="57"/>
        <v/>
      </c>
      <c r="Y114" s="19" t="str">
        <f t="shared" si="58"/>
        <v/>
      </c>
      <c r="Z114" s="19" t="str">
        <f t="shared" si="59"/>
        <v/>
      </c>
      <c r="AA114" s="19" t="str">
        <f t="shared" si="60"/>
        <v/>
      </c>
      <c r="AB114" s="19" t="str">
        <f t="shared" si="61"/>
        <v/>
      </c>
      <c r="AC114" s="19" t="str">
        <f t="shared" si="62"/>
        <v/>
      </c>
    </row>
    <row r="115" spans="1:29" x14ac:dyDescent="0.3">
      <c r="A115" s="13" t="str">
        <f t="shared" si="48"/>
        <v/>
      </c>
      <c r="B115" s="14"/>
      <c r="C115" s="15"/>
      <c r="D115" s="15"/>
      <c r="E115" s="15"/>
      <c r="F115" s="16"/>
      <c r="G115" s="16"/>
      <c r="H115" s="17"/>
      <c r="I115" s="16" t="str">
        <f t="shared" si="49"/>
        <v/>
      </c>
      <c r="J115" s="16" t="str">
        <f t="shared" si="50"/>
        <v/>
      </c>
      <c r="K115" s="16" t="str">
        <f t="shared" si="51"/>
        <v/>
      </c>
      <c r="L115" s="16" t="str">
        <f t="shared" si="52"/>
        <v/>
      </c>
      <c r="M115" s="16" t="str">
        <f t="shared" si="53"/>
        <v/>
      </c>
      <c r="N115" s="16" t="str">
        <f t="shared" si="63"/>
        <v/>
      </c>
      <c r="O115" s="18" t="str">
        <f>IF(B115="","",M115/Setup!$C$9)</f>
        <v/>
      </c>
      <c r="P115" s="15"/>
      <c r="Q115" s="15"/>
      <c r="R115" s="15"/>
      <c r="S115" s="19" t="str">
        <f>IF(B115="","",IF(D115="Equity Delivery",0,IF(Setup!$C$8="Zerodha",IF(OR(D115="Equity Intraday",D115="F&amp;O Futures"),MIN(F115*H115*0.0003,20),20),20)))</f>
        <v/>
      </c>
      <c r="T115" s="19" t="str">
        <f>IF(B115="","",IF(D115="Equity Delivery",0,IF(Setup!$C$8="Zerodha",IF(OR(D115="Equity Intraday",D115="F&amp;O Futures"),MIN(G115*H115*0.0003,20),20),20)))</f>
        <v/>
      </c>
      <c r="U115" s="19" t="str">
        <f t="shared" si="54"/>
        <v/>
      </c>
      <c r="V115" s="19" t="str">
        <f t="shared" si="55"/>
        <v/>
      </c>
      <c r="W115" s="19" t="str">
        <f t="shared" si="56"/>
        <v/>
      </c>
      <c r="X115" s="19" t="str">
        <f t="shared" si="57"/>
        <v/>
      </c>
      <c r="Y115" s="19" t="str">
        <f t="shared" si="58"/>
        <v/>
      </c>
      <c r="Z115" s="19" t="str">
        <f t="shared" si="59"/>
        <v/>
      </c>
      <c r="AA115" s="19" t="str">
        <f t="shared" si="60"/>
        <v/>
      </c>
      <c r="AB115" s="19" t="str">
        <f t="shared" si="61"/>
        <v/>
      </c>
      <c r="AC115" s="19" t="str">
        <f t="shared" si="62"/>
        <v/>
      </c>
    </row>
    <row r="116" spans="1:29" x14ac:dyDescent="0.3">
      <c r="A116" s="13" t="str">
        <f t="shared" si="48"/>
        <v/>
      </c>
      <c r="B116" s="14"/>
      <c r="C116" s="15"/>
      <c r="D116" s="15"/>
      <c r="E116" s="15"/>
      <c r="F116" s="16"/>
      <c r="G116" s="16"/>
      <c r="H116" s="17"/>
      <c r="I116" s="16" t="str">
        <f t="shared" si="49"/>
        <v/>
      </c>
      <c r="J116" s="16" t="str">
        <f t="shared" si="50"/>
        <v/>
      </c>
      <c r="K116" s="16" t="str">
        <f t="shared" si="51"/>
        <v/>
      </c>
      <c r="L116" s="16" t="str">
        <f t="shared" si="52"/>
        <v/>
      </c>
      <c r="M116" s="16" t="str">
        <f t="shared" si="53"/>
        <v/>
      </c>
      <c r="N116" s="16" t="str">
        <f t="shared" si="63"/>
        <v/>
      </c>
      <c r="O116" s="18" t="str">
        <f>IF(B116="","",M116/Setup!$C$9)</f>
        <v/>
      </c>
      <c r="P116" s="15"/>
      <c r="Q116" s="15"/>
      <c r="R116" s="15"/>
      <c r="S116" s="19" t="str">
        <f>IF(B116="","",IF(D116="Equity Delivery",0,IF(Setup!$C$8="Zerodha",IF(OR(D116="Equity Intraday",D116="F&amp;O Futures"),MIN(F116*H116*0.0003,20),20),20)))</f>
        <v/>
      </c>
      <c r="T116" s="19" t="str">
        <f>IF(B116="","",IF(D116="Equity Delivery",0,IF(Setup!$C$8="Zerodha",IF(OR(D116="Equity Intraday",D116="F&amp;O Futures"),MIN(G116*H116*0.0003,20),20),20)))</f>
        <v/>
      </c>
      <c r="U116" s="19" t="str">
        <f t="shared" si="54"/>
        <v/>
      </c>
      <c r="V116" s="19" t="str">
        <f t="shared" si="55"/>
        <v/>
      </c>
      <c r="W116" s="19" t="str">
        <f t="shared" si="56"/>
        <v/>
      </c>
      <c r="X116" s="19" t="str">
        <f t="shared" si="57"/>
        <v/>
      </c>
      <c r="Y116" s="19" t="str">
        <f t="shared" si="58"/>
        <v/>
      </c>
      <c r="Z116" s="19" t="str">
        <f t="shared" si="59"/>
        <v/>
      </c>
      <c r="AA116" s="19" t="str">
        <f t="shared" si="60"/>
        <v/>
      </c>
      <c r="AB116" s="19" t="str">
        <f t="shared" si="61"/>
        <v/>
      </c>
      <c r="AC116" s="19" t="str">
        <f t="shared" si="62"/>
        <v/>
      </c>
    </row>
    <row r="117" spans="1:29" x14ac:dyDescent="0.3">
      <c r="A117" s="13" t="str">
        <f t="shared" si="48"/>
        <v/>
      </c>
      <c r="B117" s="14"/>
      <c r="C117" s="15"/>
      <c r="D117" s="15"/>
      <c r="E117" s="15"/>
      <c r="F117" s="16"/>
      <c r="G117" s="16"/>
      <c r="H117" s="17"/>
      <c r="I117" s="16" t="str">
        <f t="shared" si="49"/>
        <v/>
      </c>
      <c r="J117" s="16" t="str">
        <f t="shared" si="50"/>
        <v/>
      </c>
      <c r="K117" s="16" t="str">
        <f t="shared" si="51"/>
        <v/>
      </c>
      <c r="L117" s="16" t="str">
        <f t="shared" si="52"/>
        <v/>
      </c>
      <c r="M117" s="16" t="str">
        <f t="shared" si="53"/>
        <v/>
      </c>
      <c r="N117" s="16" t="str">
        <f t="shared" si="63"/>
        <v/>
      </c>
      <c r="O117" s="18" t="str">
        <f>IF(B117="","",M117/Setup!$C$9)</f>
        <v/>
      </c>
      <c r="P117" s="15"/>
      <c r="Q117" s="15"/>
      <c r="R117" s="15"/>
      <c r="S117" s="19" t="str">
        <f>IF(B117="","",IF(D117="Equity Delivery",0,IF(Setup!$C$8="Zerodha",IF(OR(D117="Equity Intraday",D117="F&amp;O Futures"),MIN(F117*H117*0.0003,20),20),20)))</f>
        <v/>
      </c>
      <c r="T117" s="19" t="str">
        <f>IF(B117="","",IF(D117="Equity Delivery",0,IF(Setup!$C$8="Zerodha",IF(OR(D117="Equity Intraday",D117="F&amp;O Futures"),MIN(G117*H117*0.0003,20),20),20)))</f>
        <v/>
      </c>
      <c r="U117" s="19" t="str">
        <f t="shared" si="54"/>
        <v/>
      </c>
      <c r="V117" s="19" t="str">
        <f t="shared" si="55"/>
        <v/>
      </c>
      <c r="W117" s="19" t="str">
        <f t="shared" si="56"/>
        <v/>
      </c>
      <c r="X117" s="19" t="str">
        <f t="shared" si="57"/>
        <v/>
      </c>
      <c r="Y117" s="19" t="str">
        <f t="shared" si="58"/>
        <v/>
      </c>
      <c r="Z117" s="19" t="str">
        <f t="shared" si="59"/>
        <v/>
      </c>
      <c r="AA117" s="19" t="str">
        <f t="shared" si="60"/>
        <v/>
      </c>
      <c r="AB117" s="19" t="str">
        <f t="shared" si="61"/>
        <v/>
      </c>
      <c r="AC117" s="19" t="str">
        <f t="shared" si="62"/>
        <v/>
      </c>
    </row>
    <row r="118" spans="1:29" x14ac:dyDescent="0.3">
      <c r="A118" s="13" t="str">
        <f t="shared" si="48"/>
        <v/>
      </c>
      <c r="B118" s="14"/>
      <c r="C118" s="15"/>
      <c r="D118" s="15"/>
      <c r="E118" s="15"/>
      <c r="F118" s="16"/>
      <c r="G118" s="16"/>
      <c r="H118" s="17"/>
      <c r="I118" s="16" t="str">
        <f t="shared" si="49"/>
        <v/>
      </c>
      <c r="J118" s="16" t="str">
        <f t="shared" si="50"/>
        <v/>
      </c>
      <c r="K118" s="16" t="str">
        <f t="shared" si="51"/>
        <v/>
      </c>
      <c r="L118" s="16" t="str">
        <f t="shared" si="52"/>
        <v/>
      </c>
      <c r="M118" s="16" t="str">
        <f t="shared" si="53"/>
        <v/>
      </c>
      <c r="N118" s="16" t="str">
        <f t="shared" si="63"/>
        <v/>
      </c>
      <c r="O118" s="18" t="str">
        <f>IF(B118="","",M118/Setup!$C$9)</f>
        <v/>
      </c>
      <c r="P118" s="15"/>
      <c r="Q118" s="15"/>
      <c r="R118" s="15"/>
      <c r="S118" s="19" t="str">
        <f>IF(B118="","",IF(D118="Equity Delivery",0,IF(Setup!$C$8="Zerodha",IF(OR(D118="Equity Intraday",D118="F&amp;O Futures"),MIN(F118*H118*0.0003,20),20),20)))</f>
        <v/>
      </c>
      <c r="T118" s="19" t="str">
        <f>IF(B118="","",IF(D118="Equity Delivery",0,IF(Setup!$C$8="Zerodha",IF(OR(D118="Equity Intraday",D118="F&amp;O Futures"),MIN(G118*H118*0.0003,20),20),20)))</f>
        <v/>
      </c>
      <c r="U118" s="19" t="str">
        <f t="shared" si="54"/>
        <v/>
      </c>
      <c r="V118" s="19" t="str">
        <f t="shared" si="55"/>
        <v/>
      </c>
      <c r="W118" s="19" t="str">
        <f t="shared" si="56"/>
        <v/>
      </c>
      <c r="X118" s="19" t="str">
        <f t="shared" si="57"/>
        <v/>
      </c>
      <c r="Y118" s="19" t="str">
        <f t="shared" si="58"/>
        <v/>
      </c>
      <c r="Z118" s="19" t="str">
        <f t="shared" si="59"/>
        <v/>
      </c>
      <c r="AA118" s="19" t="str">
        <f t="shared" si="60"/>
        <v/>
      </c>
      <c r="AB118" s="19" t="str">
        <f t="shared" si="61"/>
        <v/>
      </c>
      <c r="AC118" s="19" t="str">
        <f t="shared" si="62"/>
        <v/>
      </c>
    </row>
    <row r="119" spans="1:29" x14ac:dyDescent="0.3">
      <c r="A119" s="13" t="str">
        <f t="shared" si="48"/>
        <v/>
      </c>
      <c r="B119" s="14"/>
      <c r="C119" s="15"/>
      <c r="D119" s="15"/>
      <c r="E119" s="15"/>
      <c r="F119" s="16"/>
      <c r="G119" s="16"/>
      <c r="H119" s="17"/>
      <c r="I119" s="16" t="str">
        <f t="shared" si="49"/>
        <v/>
      </c>
      <c r="J119" s="16" t="str">
        <f t="shared" si="50"/>
        <v/>
      </c>
      <c r="K119" s="16" t="str">
        <f t="shared" si="51"/>
        <v/>
      </c>
      <c r="L119" s="16" t="str">
        <f t="shared" si="52"/>
        <v/>
      </c>
      <c r="M119" s="16" t="str">
        <f t="shared" si="53"/>
        <v/>
      </c>
      <c r="N119" s="16" t="str">
        <f t="shared" si="63"/>
        <v/>
      </c>
      <c r="O119" s="18" t="str">
        <f>IF(B119="","",M119/Setup!$C$9)</f>
        <v/>
      </c>
      <c r="P119" s="15"/>
      <c r="Q119" s="15"/>
      <c r="R119" s="15"/>
      <c r="S119" s="19" t="str">
        <f>IF(B119="","",IF(D119="Equity Delivery",0,IF(Setup!$C$8="Zerodha",IF(OR(D119="Equity Intraday",D119="F&amp;O Futures"),MIN(F119*H119*0.0003,20),20),20)))</f>
        <v/>
      </c>
      <c r="T119" s="19" t="str">
        <f>IF(B119="","",IF(D119="Equity Delivery",0,IF(Setup!$C$8="Zerodha",IF(OR(D119="Equity Intraday",D119="F&amp;O Futures"),MIN(G119*H119*0.0003,20),20),20)))</f>
        <v/>
      </c>
      <c r="U119" s="19" t="str">
        <f t="shared" si="54"/>
        <v/>
      </c>
      <c r="V119" s="19" t="str">
        <f t="shared" si="55"/>
        <v/>
      </c>
      <c r="W119" s="19" t="str">
        <f t="shared" si="56"/>
        <v/>
      </c>
      <c r="X119" s="19" t="str">
        <f t="shared" si="57"/>
        <v/>
      </c>
      <c r="Y119" s="19" t="str">
        <f t="shared" si="58"/>
        <v/>
      </c>
      <c r="Z119" s="19" t="str">
        <f t="shared" si="59"/>
        <v/>
      </c>
      <c r="AA119" s="19" t="str">
        <f t="shared" si="60"/>
        <v/>
      </c>
      <c r="AB119" s="19" t="str">
        <f t="shared" si="61"/>
        <v/>
      </c>
      <c r="AC119" s="19" t="str">
        <f t="shared" si="62"/>
        <v/>
      </c>
    </row>
    <row r="120" spans="1:29" x14ac:dyDescent="0.3">
      <c r="A120" s="13" t="str">
        <f t="shared" si="48"/>
        <v/>
      </c>
      <c r="B120" s="14"/>
      <c r="C120" s="15"/>
      <c r="D120" s="15"/>
      <c r="E120" s="15"/>
      <c r="F120" s="16"/>
      <c r="G120" s="16"/>
      <c r="H120" s="17"/>
      <c r="I120" s="16" t="str">
        <f t="shared" si="49"/>
        <v/>
      </c>
      <c r="J120" s="16" t="str">
        <f t="shared" si="50"/>
        <v/>
      </c>
      <c r="K120" s="16" t="str">
        <f t="shared" si="51"/>
        <v/>
      </c>
      <c r="L120" s="16" t="str">
        <f t="shared" si="52"/>
        <v/>
      </c>
      <c r="M120" s="16" t="str">
        <f t="shared" si="53"/>
        <v/>
      </c>
      <c r="N120" s="16" t="str">
        <f t="shared" si="63"/>
        <v/>
      </c>
      <c r="O120" s="18" t="str">
        <f>IF(B120="","",M120/Setup!$C$9)</f>
        <v/>
      </c>
      <c r="P120" s="15"/>
      <c r="Q120" s="15"/>
      <c r="R120" s="15"/>
      <c r="S120" s="19" t="str">
        <f>IF(B120="","",IF(D120="Equity Delivery",0,IF(Setup!$C$8="Zerodha",IF(OR(D120="Equity Intraday",D120="F&amp;O Futures"),MIN(F120*H120*0.0003,20),20),20)))</f>
        <v/>
      </c>
      <c r="T120" s="19" t="str">
        <f>IF(B120="","",IF(D120="Equity Delivery",0,IF(Setup!$C$8="Zerodha",IF(OR(D120="Equity Intraday",D120="F&amp;O Futures"),MIN(G120*H120*0.0003,20),20),20)))</f>
        <v/>
      </c>
      <c r="U120" s="19" t="str">
        <f t="shared" si="54"/>
        <v/>
      </c>
      <c r="V120" s="19" t="str">
        <f t="shared" si="55"/>
        <v/>
      </c>
      <c r="W120" s="19" t="str">
        <f t="shared" si="56"/>
        <v/>
      </c>
      <c r="X120" s="19" t="str">
        <f t="shared" si="57"/>
        <v/>
      </c>
      <c r="Y120" s="19" t="str">
        <f t="shared" si="58"/>
        <v/>
      </c>
      <c r="Z120" s="19" t="str">
        <f t="shared" si="59"/>
        <v/>
      </c>
      <c r="AA120" s="19" t="str">
        <f t="shared" si="60"/>
        <v/>
      </c>
      <c r="AB120" s="19" t="str">
        <f t="shared" si="61"/>
        <v/>
      </c>
      <c r="AC120" s="19" t="str">
        <f t="shared" si="62"/>
        <v/>
      </c>
    </row>
    <row r="121" spans="1:29" x14ac:dyDescent="0.3">
      <c r="A121" s="13" t="str">
        <f t="shared" si="48"/>
        <v/>
      </c>
      <c r="B121" s="14"/>
      <c r="C121" s="15"/>
      <c r="D121" s="15"/>
      <c r="E121" s="15"/>
      <c r="F121" s="16"/>
      <c r="G121" s="16"/>
      <c r="H121" s="17"/>
      <c r="I121" s="16" t="str">
        <f t="shared" si="49"/>
        <v/>
      </c>
      <c r="J121" s="16" t="str">
        <f t="shared" si="50"/>
        <v/>
      </c>
      <c r="K121" s="16" t="str">
        <f t="shared" si="51"/>
        <v/>
      </c>
      <c r="L121" s="16" t="str">
        <f t="shared" si="52"/>
        <v/>
      </c>
      <c r="M121" s="16" t="str">
        <f t="shared" si="53"/>
        <v/>
      </c>
      <c r="N121" s="16" t="str">
        <f t="shared" si="63"/>
        <v/>
      </c>
      <c r="O121" s="18" t="str">
        <f>IF(B121="","",M121/Setup!$C$9)</f>
        <v/>
      </c>
      <c r="P121" s="15"/>
      <c r="Q121" s="15"/>
      <c r="R121" s="15"/>
      <c r="S121" s="19" t="str">
        <f>IF(B121="","",IF(D121="Equity Delivery",0,IF(Setup!$C$8="Zerodha",IF(OR(D121="Equity Intraday",D121="F&amp;O Futures"),MIN(F121*H121*0.0003,20),20),20)))</f>
        <v/>
      </c>
      <c r="T121" s="19" t="str">
        <f>IF(B121="","",IF(D121="Equity Delivery",0,IF(Setup!$C$8="Zerodha",IF(OR(D121="Equity Intraday",D121="F&amp;O Futures"),MIN(G121*H121*0.0003,20),20),20)))</f>
        <v/>
      </c>
      <c r="U121" s="19" t="str">
        <f t="shared" si="54"/>
        <v/>
      </c>
      <c r="V121" s="19" t="str">
        <f t="shared" si="55"/>
        <v/>
      </c>
      <c r="W121" s="19" t="str">
        <f t="shared" si="56"/>
        <v/>
      </c>
      <c r="X121" s="19" t="str">
        <f t="shared" si="57"/>
        <v/>
      </c>
      <c r="Y121" s="19" t="str">
        <f t="shared" si="58"/>
        <v/>
      </c>
      <c r="Z121" s="19" t="str">
        <f t="shared" si="59"/>
        <v/>
      </c>
      <c r="AA121" s="19" t="str">
        <f t="shared" si="60"/>
        <v/>
      </c>
      <c r="AB121" s="19" t="str">
        <f t="shared" si="61"/>
        <v/>
      </c>
      <c r="AC121" s="19" t="str">
        <f t="shared" si="62"/>
        <v/>
      </c>
    </row>
    <row r="122" spans="1:29" x14ac:dyDescent="0.3">
      <c r="A122" s="13" t="str">
        <f t="shared" si="48"/>
        <v/>
      </c>
      <c r="B122" s="14"/>
      <c r="C122" s="15"/>
      <c r="D122" s="15"/>
      <c r="E122" s="15"/>
      <c r="F122" s="16"/>
      <c r="G122" s="16"/>
      <c r="H122" s="17"/>
      <c r="I122" s="16" t="str">
        <f t="shared" si="49"/>
        <v/>
      </c>
      <c r="J122" s="16" t="str">
        <f t="shared" si="50"/>
        <v/>
      </c>
      <c r="K122" s="16" t="str">
        <f t="shared" si="51"/>
        <v/>
      </c>
      <c r="L122" s="16" t="str">
        <f t="shared" si="52"/>
        <v/>
      </c>
      <c r="M122" s="16" t="str">
        <f t="shared" si="53"/>
        <v/>
      </c>
      <c r="N122" s="16" t="str">
        <f t="shared" si="63"/>
        <v/>
      </c>
      <c r="O122" s="18" t="str">
        <f>IF(B122="","",M122/Setup!$C$9)</f>
        <v/>
      </c>
      <c r="P122" s="15"/>
      <c r="Q122" s="15"/>
      <c r="R122" s="15"/>
      <c r="S122" s="19" t="str">
        <f>IF(B122="","",IF(D122="Equity Delivery",0,IF(Setup!$C$8="Zerodha",IF(OR(D122="Equity Intraday",D122="F&amp;O Futures"),MIN(F122*H122*0.0003,20),20),20)))</f>
        <v/>
      </c>
      <c r="T122" s="19" t="str">
        <f>IF(B122="","",IF(D122="Equity Delivery",0,IF(Setup!$C$8="Zerodha",IF(OR(D122="Equity Intraday",D122="F&amp;O Futures"),MIN(G122*H122*0.0003,20),20),20)))</f>
        <v/>
      </c>
      <c r="U122" s="19" t="str">
        <f t="shared" si="54"/>
        <v/>
      </c>
      <c r="V122" s="19" t="str">
        <f t="shared" si="55"/>
        <v/>
      </c>
      <c r="W122" s="19" t="str">
        <f t="shared" si="56"/>
        <v/>
      </c>
      <c r="X122" s="19" t="str">
        <f t="shared" si="57"/>
        <v/>
      </c>
      <c r="Y122" s="19" t="str">
        <f t="shared" si="58"/>
        <v/>
      </c>
      <c r="Z122" s="19" t="str">
        <f t="shared" si="59"/>
        <v/>
      </c>
      <c r="AA122" s="19" t="str">
        <f t="shared" si="60"/>
        <v/>
      </c>
      <c r="AB122" s="19" t="str">
        <f t="shared" si="61"/>
        <v/>
      </c>
      <c r="AC122" s="19" t="str">
        <f t="shared" si="62"/>
        <v/>
      </c>
    </row>
    <row r="123" spans="1:29" x14ac:dyDescent="0.3">
      <c r="A123" s="13" t="str">
        <f t="shared" si="48"/>
        <v/>
      </c>
      <c r="B123" s="14"/>
      <c r="C123" s="15"/>
      <c r="D123" s="15"/>
      <c r="E123" s="15"/>
      <c r="F123" s="16"/>
      <c r="G123" s="16"/>
      <c r="H123" s="17"/>
      <c r="I123" s="16" t="str">
        <f t="shared" si="49"/>
        <v/>
      </c>
      <c r="J123" s="16" t="str">
        <f t="shared" si="50"/>
        <v/>
      </c>
      <c r="K123" s="16" t="str">
        <f t="shared" si="51"/>
        <v/>
      </c>
      <c r="L123" s="16" t="str">
        <f t="shared" si="52"/>
        <v/>
      </c>
      <c r="M123" s="16" t="str">
        <f t="shared" si="53"/>
        <v/>
      </c>
      <c r="N123" s="16" t="str">
        <f t="shared" si="63"/>
        <v/>
      </c>
      <c r="O123" s="18" t="str">
        <f>IF(B123="","",M123/Setup!$C$9)</f>
        <v/>
      </c>
      <c r="P123" s="15"/>
      <c r="Q123" s="15"/>
      <c r="R123" s="15"/>
      <c r="S123" s="19" t="str">
        <f>IF(B123="","",IF(D123="Equity Delivery",0,IF(Setup!$C$8="Zerodha",IF(OR(D123="Equity Intraday",D123="F&amp;O Futures"),MIN(F123*H123*0.0003,20),20),20)))</f>
        <v/>
      </c>
      <c r="T123" s="19" t="str">
        <f>IF(B123="","",IF(D123="Equity Delivery",0,IF(Setup!$C$8="Zerodha",IF(OR(D123="Equity Intraday",D123="F&amp;O Futures"),MIN(G123*H123*0.0003,20),20),20)))</f>
        <v/>
      </c>
      <c r="U123" s="19" t="str">
        <f t="shared" si="54"/>
        <v/>
      </c>
      <c r="V123" s="19" t="str">
        <f t="shared" si="55"/>
        <v/>
      </c>
      <c r="W123" s="19" t="str">
        <f t="shared" si="56"/>
        <v/>
      </c>
      <c r="X123" s="19" t="str">
        <f t="shared" si="57"/>
        <v/>
      </c>
      <c r="Y123" s="19" t="str">
        <f t="shared" si="58"/>
        <v/>
      </c>
      <c r="Z123" s="19" t="str">
        <f t="shared" si="59"/>
        <v/>
      </c>
      <c r="AA123" s="19" t="str">
        <f t="shared" si="60"/>
        <v/>
      </c>
      <c r="AB123" s="19" t="str">
        <f t="shared" si="61"/>
        <v/>
      </c>
      <c r="AC123" s="19" t="str">
        <f t="shared" si="62"/>
        <v/>
      </c>
    </row>
    <row r="124" spans="1:29" x14ac:dyDescent="0.3">
      <c r="A124" s="13" t="str">
        <f t="shared" si="48"/>
        <v/>
      </c>
      <c r="B124" s="14"/>
      <c r="C124" s="15"/>
      <c r="D124" s="15"/>
      <c r="E124" s="15"/>
      <c r="F124" s="16"/>
      <c r="G124" s="16"/>
      <c r="H124" s="17"/>
      <c r="I124" s="16" t="str">
        <f t="shared" si="49"/>
        <v/>
      </c>
      <c r="J124" s="16" t="str">
        <f t="shared" si="50"/>
        <v/>
      </c>
      <c r="K124" s="16" t="str">
        <f t="shared" si="51"/>
        <v/>
      </c>
      <c r="L124" s="16" t="str">
        <f t="shared" si="52"/>
        <v/>
      </c>
      <c r="M124" s="16" t="str">
        <f t="shared" si="53"/>
        <v/>
      </c>
      <c r="N124" s="16" t="str">
        <f t="shared" si="63"/>
        <v/>
      </c>
      <c r="O124" s="18" t="str">
        <f>IF(B124="","",M124/Setup!$C$9)</f>
        <v/>
      </c>
      <c r="P124" s="15"/>
      <c r="Q124" s="15"/>
      <c r="R124" s="15"/>
      <c r="S124" s="19" t="str">
        <f>IF(B124="","",IF(D124="Equity Delivery",0,IF(Setup!$C$8="Zerodha",IF(OR(D124="Equity Intraday",D124="F&amp;O Futures"),MIN(F124*H124*0.0003,20),20),20)))</f>
        <v/>
      </c>
      <c r="T124" s="19" t="str">
        <f>IF(B124="","",IF(D124="Equity Delivery",0,IF(Setup!$C$8="Zerodha",IF(OR(D124="Equity Intraday",D124="F&amp;O Futures"),MIN(G124*H124*0.0003,20),20),20)))</f>
        <v/>
      </c>
      <c r="U124" s="19" t="str">
        <f t="shared" si="54"/>
        <v/>
      </c>
      <c r="V124" s="19" t="str">
        <f t="shared" si="55"/>
        <v/>
      </c>
      <c r="W124" s="19" t="str">
        <f t="shared" si="56"/>
        <v/>
      </c>
      <c r="X124" s="19" t="str">
        <f t="shared" si="57"/>
        <v/>
      </c>
      <c r="Y124" s="19" t="str">
        <f t="shared" si="58"/>
        <v/>
      </c>
      <c r="Z124" s="19" t="str">
        <f t="shared" si="59"/>
        <v/>
      </c>
      <c r="AA124" s="19" t="str">
        <f t="shared" si="60"/>
        <v/>
      </c>
      <c r="AB124" s="19" t="str">
        <f t="shared" si="61"/>
        <v/>
      </c>
      <c r="AC124" s="19" t="str">
        <f t="shared" si="62"/>
        <v/>
      </c>
    </row>
    <row r="125" spans="1:29" x14ac:dyDescent="0.3">
      <c r="A125" s="13" t="str">
        <f t="shared" si="48"/>
        <v/>
      </c>
      <c r="B125" s="14"/>
      <c r="C125" s="15"/>
      <c r="D125" s="15"/>
      <c r="E125" s="15"/>
      <c r="F125" s="16"/>
      <c r="G125" s="16"/>
      <c r="H125" s="17"/>
      <c r="I125" s="16" t="str">
        <f t="shared" si="49"/>
        <v/>
      </c>
      <c r="J125" s="16" t="str">
        <f t="shared" si="50"/>
        <v/>
      </c>
      <c r="K125" s="16" t="str">
        <f t="shared" si="51"/>
        <v/>
      </c>
      <c r="L125" s="16" t="str">
        <f t="shared" si="52"/>
        <v/>
      </c>
      <c r="M125" s="16" t="str">
        <f t="shared" si="53"/>
        <v/>
      </c>
      <c r="N125" s="16" t="str">
        <f t="shared" si="63"/>
        <v/>
      </c>
      <c r="O125" s="18" t="str">
        <f>IF(B125="","",M125/Setup!$C$9)</f>
        <v/>
      </c>
      <c r="P125" s="15"/>
      <c r="Q125" s="15"/>
      <c r="R125" s="15"/>
      <c r="S125" s="19" t="str">
        <f>IF(B125="","",IF(D125="Equity Delivery",0,IF(Setup!$C$8="Zerodha",IF(OR(D125="Equity Intraday",D125="F&amp;O Futures"),MIN(F125*H125*0.0003,20),20),20)))</f>
        <v/>
      </c>
      <c r="T125" s="19" t="str">
        <f>IF(B125="","",IF(D125="Equity Delivery",0,IF(Setup!$C$8="Zerodha",IF(OR(D125="Equity Intraday",D125="F&amp;O Futures"),MIN(G125*H125*0.0003,20),20),20)))</f>
        <v/>
      </c>
      <c r="U125" s="19" t="str">
        <f t="shared" si="54"/>
        <v/>
      </c>
      <c r="V125" s="19" t="str">
        <f t="shared" si="55"/>
        <v/>
      </c>
      <c r="W125" s="19" t="str">
        <f t="shared" si="56"/>
        <v/>
      </c>
      <c r="X125" s="19" t="str">
        <f t="shared" si="57"/>
        <v/>
      </c>
      <c r="Y125" s="19" t="str">
        <f t="shared" si="58"/>
        <v/>
      </c>
      <c r="Z125" s="19" t="str">
        <f t="shared" si="59"/>
        <v/>
      </c>
      <c r="AA125" s="19" t="str">
        <f t="shared" si="60"/>
        <v/>
      </c>
      <c r="AB125" s="19" t="str">
        <f t="shared" si="61"/>
        <v/>
      </c>
      <c r="AC125" s="19" t="str">
        <f t="shared" si="62"/>
        <v/>
      </c>
    </row>
    <row r="126" spans="1:29" x14ac:dyDescent="0.3">
      <c r="A126" s="13" t="str">
        <f t="shared" si="48"/>
        <v/>
      </c>
      <c r="B126" s="14"/>
      <c r="C126" s="15"/>
      <c r="D126" s="15"/>
      <c r="E126" s="15"/>
      <c r="F126" s="16"/>
      <c r="G126" s="16"/>
      <c r="H126" s="17"/>
      <c r="I126" s="16" t="str">
        <f t="shared" si="49"/>
        <v/>
      </c>
      <c r="J126" s="16" t="str">
        <f t="shared" si="50"/>
        <v/>
      </c>
      <c r="K126" s="16" t="str">
        <f t="shared" si="51"/>
        <v/>
      </c>
      <c r="L126" s="16" t="str">
        <f t="shared" si="52"/>
        <v/>
      </c>
      <c r="M126" s="16" t="str">
        <f t="shared" si="53"/>
        <v/>
      </c>
      <c r="N126" s="16" t="str">
        <f t="shared" si="63"/>
        <v/>
      </c>
      <c r="O126" s="18" t="str">
        <f>IF(B126="","",M126/Setup!$C$9)</f>
        <v/>
      </c>
      <c r="P126" s="15"/>
      <c r="Q126" s="15"/>
      <c r="R126" s="15"/>
      <c r="S126" s="19" t="str">
        <f>IF(B126="","",IF(D126="Equity Delivery",0,IF(Setup!$C$8="Zerodha",IF(OR(D126="Equity Intraday",D126="F&amp;O Futures"),MIN(F126*H126*0.0003,20),20),20)))</f>
        <v/>
      </c>
      <c r="T126" s="19" t="str">
        <f>IF(B126="","",IF(D126="Equity Delivery",0,IF(Setup!$C$8="Zerodha",IF(OR(D126="Equity Intraday",D126="F&amp;O Futures"),MIN(G126*H126*0.0003,20),20),20)))</f>
        <v/>
      </c>
      <c r="U126" s="19" t="str">
        <f t="shared" si="54"/>
        <v/>
      </c>
      <c r="V126" s="19" t="str">
        <f t="shared" si="55"/>
        <v/>
      </c>
      <c r="W126" s="19" t="str">
        <f t="shared" si="56"/>
        <v/>
      </c>
      <c r="X126" s="19" t="str">
        <f t="shared" si="57"/>
        <v/>
      </c>
      <c r="Y126" s="19" t="str">
        <f t="shared" si="58"/>
        <v/>
      </c>
      <c r="Z126" s="19" t="str">
        <f t="shared" si="59"/>
        <v/>
      </c>
      <c r="AA126" s="19" t="str">
        <f t="shared" si="60"/>
        <v/>
      </c>
      <c r="AB126" s="19" t="str">
        <f t="shared" si="61"/>
        <v/>
      </c>
      <c r="AC126" s="19" t="str">
        <f t="shared" si="62"/>
        <v/>
      </c>
    </row>
    <row r="127" spans="1:29" x14ac:dyDescent="0.3">
      <c r="A127" s="13" t="str">
        <f t="shared" si="48"/>
        <v/>
      </c>
      <c r="B127" s="14"/>
      <c r="C127" s="15"/>
      <c r="D127" s="15"/>
      <c r="E127" s="15"/>
      <c r="F127" s="16"/>
      <c r="G127" s="16"/>
      <c r="H127" s="17"/>
      <c r="I127" s="16" t="str">
        <f t="shared" si="49"/>
        <v/>
      </c>
      <c r="J127" s="16" t="str">
        <f t="shared" si="50"/>
        <v/>
      </c>
      <c r="K127" s="16" t="str">
        <f t="shared" si="51"/>
        <v/>
      </c>
      <c r="L127" s="16" t="str">
        <f t="shared" si="52"/>
        <v/>
      </c>
      <c r="M127" s="16" t="str">
        <f t="shared" si="53"/>
        <v/>
      </c>
      <c r="N127" s="16" t="str">
        <f t="shared" si="63"/>
        <v/>
      </c>
      <c r="O127" s="18" t="str">
        <f>IF(B127="","",M127/Setup!$C$9)</f>
        <v/>
      </c>
      <c r="P127" s="15"/>
      <c r="Q127" s="15"/>
      <c r="R127" s="15"/>
      <c r="S127" s="19" t="str">
        <f>IF(B127="","",IF(D127="Equity Delivery",0,IF(Setup!$C$8="Zerodha",IF(OR(D127="Equity Intraday",D127="F&amp;O Futures"),MIN(F127*H127*0.0003,20),20),20)))</f>
        <v/>
      </c>
      <c r="T127" s="19" t="str">
        <f>IF(B127="","",IF(D127="Equity Delivery",0,IF(Setup!$C$8="Zerodha",IF(OR(D127="Equity Intraday",D127="F&amp;O Futures"),MIN(G127*H127*0.0003,20),20),20)))</f>
        <v/>
      </c>
      <c r="U127" s="19" t="str">
        <f t="shared" si="54"/>
        <v/>
      </c>
      <c r="V127" s="19" t="str">
        <f t="shared" si="55"/>
        <v/>
      </c>
      <c r="W127" s="19" t="str">
        <f t="shared" si="56"/>
        <v/>
      </c>
      <c r="X127" s="19" t="str">
        <f t="shared" si="57"/>
        <v/>
      </c>
      <c r="Y127" s="19" t="str">
        <f t="shared" si="58"/>
        <v/>
      </c>
      <c r="Z127" s="19" t="str">
        <f t="shared" si="59"/>
        <v/>
      </c>
      <c r="AA127" s="19" t="str">
        <f t="shared" si="60"/>
        <v/>
      </c>
      <c r="AB127" s="19" t="str">
        <f t="shared" si="61"/>
        <v/>
      </c>
      <c r="AC127" s="19" t="str">
        <f t="shared" si="62"/>
        <v/>
      </c>
    </row>
    <row r="128" spans="1:29" x14ac:dyDescent="0.3">
      <c r="A128" s="13" t="str">
        <f t="shared" si="48"/>
        <v/>
      </c>
      <c r="B128" s="14"/>
      <c r="C128" s="15"/>
      <c r="D128" s="15"/>
      <c r="E128" s="15"/>
      <c r="F128" s="16"/>
      <c r="G128" s="16"/>
      <c r="H128" s="17"/>
      <c r="I128" s="16" t="str">
        <f t="shared" si="49"/>
        <v/>
      </c>
      <c r="J128" s="16" t="str">
        <f t="shared" si="50"/>
        <v/>
      </c>
      <c r="K128" s="16" t="str">
        <f t="shared" si="51"/>
        <v/>
      </c>
      <c r="L128" s="16" t="str">
        <f t="shared" si="52"/>
        <v/>
      </c>
      <c r="M128" s="16" t="str">
        <f t="shared" si="53"/>
        <v/>
      </c>
      <c r="N128" s="16" t="str">
        <f t="shared" si="63"/>
        <v/>
      </c>
      <c r="O128" s="18" t="str">
        <f>IF(B128="","",M128/Setup!$C$9)</f>
        <v/>
      </c>
      <c r="P128" s="15"/>
      <c r="Q128" s="15"/>
      <c r="R128" s="15"/>
      <c r="S128" s="19" t="str">
        <f>IF(B128="","",IF(D128="Equity Delivery",0,IF(Setup!$C$8="Zerodha",IF(OR(D128="Equity Intraday",D128="F&amp;O Futures"),MIN(F128*H128*0.0003,20),20),20)))</f>
        <v/>
      </c>
      <c r="T128" s="19" t="str">
        <f>IF(B128="","",IF(D128="Equity Delivery",0,IF(Setup!$C$8="Zerodha",IF(OR(D128="Equity Intraday",D128="F&amp;O Futures"),MIN(G128*H128*0.0003,20),20),20)))</f>
        <v/>
      </c>
      <c r="U128" s="19" t="str">
        <f t="shared" si="54"/>
        <v/>
      </c>
      <c r="V128" s="19" t="str">
        <f t="shared" si="55"/>
        <v/>
      </c>
      <c r="W128" s="19" t="str">
        <f t="shared" si="56"/>
        <v/>
      </c>
      <c r="X128" s="19" t="str">
        <f t="shared" si="57"/>
        <v/>
      </c>
      <c r="Y128" s="19" t="str">
        <f t="shared" si="58"/>
        <v/>
      </c>
      <c r="Z128" s="19" t="str">
        <f t="shared" si="59"/>
        <v/>
      </c>
      <c r="AA128" s="19" t="str">
        <f t="shared" si="60"/>
        <v/>
      </c>
      <c r="AB128" s="19" t="str">
        <f t="shared" si="61"/>
        <v/>
      </c>
      <c r="AC128" s="19" t="str">
        <f t="shared" si="62"/>
        <v/>
      </c>
    </row>
    <row r="129" spans="1:29" x14ac:dyDescent="0.3">
      <c r="A129" s="13" t="str">
        <f t="shared" si="48"/>
        <v/>
      </c>
      <c r="B129" s="14"/>
      <c r="C129" s="15"/>
      <c r="D129" s="15"/>
      <c r="E129" s="15"/>
      <c r="F129" s="16"/>
      <c r="G129" s="16"/>
      <c r="H129" s="17"/>
      <c r="I129" s="16" t="str">
        <f t="shared" si="49"/>
        <v/>
      </c>
      <c r="J129" s="16" t="str">
        <f t="shared" si="50"/>
        <v/>
      </c>
      <c r="K129" s="16" t="str">
        <f t="shared" si="51"/>
        <v/>
      </c>
      <c r="L129" s="16" t="str">
        <f t="shared" si="52"/>
        <v/>
      </c>
      <c r="M129" s="16" t="str">
        <f t="shared" si="53"/>
        <v/>
      </c>
      <c r="N129" s="16" t="str">
        <f t="shared" si="63"/>
        <v/>
      </c>
      <c r="O129" s="18" t="str">
        <f>IF(B129="","",M129/Setup!$C$9)</f>
        <v/>
      </c>
      <c r="P129" s="15"/>
      <c r="Q129" s="15"/>
      <c r="R129" s="15"/>
      <c r="S129" s="19" t="str">
        <f>IF(B129="","",IF(D129="Equity Delivery",0,IF(Setup!$C$8="Zerodha",IF(OR(D129="Equity Intraday",D129="F&amp;O Futures"),MIN(F129*H129*0.0003,20),20),20)))</f>
        <v/>
      </c>
      <c r="T129" s="19" t="str">
        <f>IF(B129="","",IF(D129="Equity Delivery",0,IF(Setup!$C$8="Zerodha",IF(OR(D129="Equity Intraday",D129="F&amp;O Futures"),MIN(G129*H129*0.0003,20),20),20)))</f>
        <v/>
      </c>
      <c r="U129" s="19" t="str">
        <f t="shared" si="54"/>
        <v/>
      </c>
      <c r="V129" s="19" t="str">
        <f t="shared" si="55"/>
        <v/>
      </c>
      <c r="W129" s="19" t="str">
        <f t="shared" si="56"/>
        <v/>
      </c>
      <c r="X129" s="19" t="str">
        <f t="shared" si="57"/>
        <v/>
      </c>
      <c r="Y129" s="19" t="str">
        <f t="shared" si="58"/>
        <v/>
      </c>
      <c r="Z129" s="19" t="str">
        <f t="shared" si="59"/>
        <v/>
      </c>
      <c r="AA129" s="19" t="str">
        <f t="shared" si="60"/>
        <v/>
      </c>
      <c r="AB129" s="19" t="str">
        <f t="shared" si="61"/>
        <v/>
      </c>
      <c r="AC129" s="19" t="str">
        <f t="shared" si="62"/>
        <v/>
      </c>
    </row>
    <row r="130" spans="1:29" x14ac:dyDescent="0.3">
      <c r="A130" s="13" t="str">
        <f t="shared" si="48"/>
        <v/>
      </c>
      <c r="B130" s="14"/>
      <c r="C130" s="15"/>
      <c r="D130" s="15"/>
      <c r="E130" s="15"/>
      <c r="F130" s="16"/>
      <c r="G130" s="16"/>
      <c r="H130" s="17"/>
      <c r="I130" s="16" t="str">
        <f t="shared" si="49"/>
        <v/>
      </c>
      <c r="J130" s="16" t="str">
        <f t="shared" si="50"/>
        <v/>
      </c>
      <c r="K130" s="16" t="str">
        <f t="shared" si="51"/>
        <v/>
      </c>
      <c r="L130" s="16" t="str">
        <f t="shared" si="52"/>
        <v/>
      </c>
      <c r="M130" s="16" t="str">
        <f t="shared" si="53"/>
        <v/>
      </c>
      <c r="N130" s="16" t="str">
        <f t="shared" si="63"/>
        <v/>
      </c>
      <c r="O130" s="18" t="str">
        <f>IF(B130="","",M130/Setup!$C$9)</f>
        <v/>
      </c>
      <c r="P130" s="15"/>
      <c r="Q130" s="15"/>
      <c r="R130" s="15"/>
      <c r="S130" s="19" t="str">
        <f>IF(B130="","",IF(D130="Equity Delivery",0,IF(Setup!$C$8="Zerodha",IF(OR(D130="Equity Intraday",D130="F&amp;O Futures"),MIN(F130*H130*0.0003,20),20),20)))</f>
        <v/>
      </c>
      <c r="T130" s="19" t="str">
        <f>IF(B130="","",IF(D130="Equity Delivery",0,IF(Setup!$C$8="Zerodha",IF(OR(D130="Equity Intraday",D130="F&amp;O Futures"),MIN(G130*H130*0.0003,20),20),20)))</f>
        <v/>
      </c>
      <c r="U130" s="19" t="str">
        <f t="shared" si="54"/>
        <v/>
      </c>
      <c r="V130" s="19" t="str">
        <f t="shared" si="55"/>
        <v/>
      </c>
      <c r="W130" s="19" t="str">
        <f t="shared" si="56"/>
        <v/>
      </c>
      <c r="X130" s="19" t="str">
        <f t="shared" si="57"/>
        <v/>
      </c>
      <c r="Y130" s="19" t="str">
        <f t="shared" si="58"/>
        <v/>
      </c>
      <c r="Z130" s="19" t="str">
        <f t="shared" si="59"/>
        <v/>
      </c>
      <c r="AA130" s="19" t="str">
        <f t="shared" si="60"/>
        <v/>
      </c>
      <c r="AB130" s="19" t="str">
        <f t="shared" si="61"/>
        <v/>
      </c>
      <c r="AC130" s="19" t="str">
        <f t="shared" si="62"/>
        <v/>
      </c>
    </row>
    <row r="131" spans="1:29" x14ac:dyDescent="0.3">
      <c r="A131" s="13" t="str">
        <f t="shared" ref="A131:A162" si="64">IF(B131="","",ROW()-2)</f>
        <v/>
      </c>
      <c r="B131" s="14"/>
      <c r="C131" s="15"/>
      <c r="D131" s="15"/>
      <c r="E131" s="15"/>
      <c r="F131" s="16"/>
      <c r="G131" s="16"/>
      <c r="H131" s="17"/>
      <c r="I131" s="16" t="str">
        <f t="shared" ref="I131:I162" si="65">IF(OR(B131="",F131="",G131="",H131=""),"",IF(E131="Long",(G131-F131)*H131,(F131-G131)*H131))</f>
        <v/>
      </c>
      <c r="J131" s="16" t="str">
        <f t="shared" ref="J131:J162" si="66">IF(B131="","",S131+U131+W131+Y131+AA131+AB131)</f>
        <v/>
      </c>
      <c r="K131" s="16" t="str">
        <f t="shared" ref="K131:K162" si="67">IF(B131="","",T131+V131+X131+Z131+AC131)</f>
        <v/>
      </c>
      <c r="L131" s="16" t="str">
        <f t="shared" ref="L131:L162" si="68">IF(B131="","",J131+K131)</f>
        <v/>
      </c>
      <c r="M131" s="16" t="str">
        <f t="shared" ref="M131:M162" si="69">IF(B131="","",I131-L131)</f>
        <v/>
      </c>
      <c r="N131" s="16" t="str">
        <f t="shared" si="63"/>
        <v/>
      </c>
      <c r="O131" s="18" t="str">
        <f>IF(B131="","",M131/Setup!$C$9)</f>
        <v/>
      </c>
      <c r="P131" s="15"/>
      <c r="Q131" s="15"/>
      <c r="R131" s="15"/>
      <c r="S131" s="19" t="str">
        <f>IF(B131="","",IF(D131="Equity Delivery",0,IF(Setup!$C$8="Zerodha",IF(OR(D131="Equity Intraday",D131="F&amp;O Futures"),MIN(F131*H131*0.0003,20),20),20)))</f>
        <v/>
      </c>
      <c r="T131" s="19" t="str">
        <f>IF(B131="","",IF(D131="Equity Delivery",0,IF(Setup!$C$8="Zerodha",IF(OR(D131="Equity Intraday",D131="F&amp;O Futures"),MIN(G131*H131*0.0003,20),20),20)))</f>
        <v/>
      </c>
      <c r="U131" s="19" t="str">
        <f t="shared" ref="U131:U162" si="70">IF(B131="","",IF(D131="Equity Delivery",F131*H131*0.001,0))</f>
        <v/>
      </c>
      <c r="V131" s="19" t="str">
        <f t="shared" ref="V131:V162" si="71">IF(B131="","",IF(D131="Equity Delivery",G131*H131*0.001,IF(D131="Equity Intraday",G131*H131*0.00025,IF(D131="F&amp;O Futures",G131*H131*0.0002,IF(D131="F&amp;O Options",G131*H131*0.001,0)))))</f>
        <v/>
      </c>
      <c r="W131" s="19" t="str">
        <f t="shared" ref="W131:W162" si="72">IF(B131="","",F131*H131*IF(OR(D131="Equity Delivery",D131="Equity Intraday"),0.0000297,IF(D131="F&amp;O Futures",0.0000173,IF(D131="F&amp;O Options",0.000495,0))))</f>
        <v/>
      </c>
      <c r="X131" s="19" t="str">
        <f t="shared" ref="X131:X162" si="73">IF(B131="","",G131*H131*IF(OR(D131="Equity Delivery",D131="Equity Intraday"),0.0000297,IF(D131="F&amp;O Futures",0.0000173,IF(D131="F&amp;O Options",0.000495,0))))</f>
        <v/>
      </c>
      <c r="Y131" s="19" t="str">
        <f t="shared" ref="Y131:Y162" si="74">IF(B131="","",F131*H131*0.000001)</f>
        <v/>
      </c>
      <c r="Z131" s="19" t="str">
        <f t="shared" ref="Z131:Z162" si="75">IF(B131="","",G131*H131*0.000001)</f>
        <v/>
      </c>
      <c r="AA131" s="19" t="str">
        <f t="shared" ref="AA131:AA162" si="76">IF(B131="","",F131*H131*IF(D131="Equity Delivery",0.00015,IF(D131="Equity Intraday",0.00003,IF(D131="F&amp;O Futures",0.00002,IF(D131="F&amp;O Options",0.00003,0)))))</f>
        <v/>
      </c>
      <c r="AB131" s="19" t="str">
        <f t="shared" ref="AB131:AB162" si="77">IF(B131="","",0.18*(S131+W131+Y131))</f>
        <v/>
      </c>
      <c r="AC131" s="19" t="str">
        <f t="shared" ref="AC131:AC162" si="78">IF(B131="","",0.18*(T131+X131+Z131))</f>
        <v/>
      </c>
    </row>
    <row r="132" spans="1:29" x14ac:dyDescent="0.3">
      <c r="A132" s="13" t="str">
        <f t="shared" si="64"/>
        <v/>
      </c>
      <c r="B132" s="14"/>
      <c r="C132" s="15"/>
      <c r="D132" s="15"/>
      <c r="E132" s="15"/>
      <c r="F132" s="16"/>
      <c r="G132" s="16"/>
      <c r="H132" s="17"/>
      <c r="I132" s="16" t="str">
        <f t="shared" si="65"/>
        <v/>
      </c>
      <c r="J132" s="16" t="str">
        <f t="shared" si="66"/>
        <v/>
      </c>
      <c r="K132" s="16" t="str">
        <f t="shared" si="67"/>
        <v/>
      </c>
      <c r="L132" s="16" t="str">
        <f t="shared" si="68"/>
        <v/>
      </c>
      <c r="M132" s="16" t="str">
        <f t="shared" si="69"/>
        <v/>
      </c>
      <c r="N132" s="16" t="str">
        <f t="shared" ref="N132:N163" si="79">IF(B132="","",M132+IF(N131="",0,N131))</f>
        <v/>
      </c>
      <c r="O132" s="18" t="str">
        <f>IF(B132="","",M132/Setup!$C$9)</f>
        <v/>
      </c>
      <c r="P132" s="15"/>
      <c r="Q132" s="15"/>
      <c r="R132" s="15"/>
      <c r="S132" s="19" t="str">
        <f>IF(B132="","",IF(D132="Equity Delivery",0,IF(Setup!$C$8="Zerodha",IF(OR(D132="Equity Intraday",D132="F&amp;O Futures"),MIN(F132*H132*0.0003,20),20),20)))</f>
        <v/>
      </c>
      <c r="T132" s="19" t="str">
        <f>IF(B132="","",IF(D132="Equity Delivery",0,IF(Setup!$C$8="Zerodha",IF(OR(D132="Equity Intraday",D132="F&amp;O Futures"),MIN(G132*H132*0.0003,20),20),20)))</f>
        <v/>
      </c>
      <c r="U132" s="19" t="str">
        <f t="shared" si="70"/>
        <v/>
      </c>
      <c r="V132" s="19" t="str">
        <f t="shared" si="71"/>
        <v/>
      </c>
      <c r="W132" s="19" t="str">
        <f t="shared" si="72"/>
        <v/>
      </c>
      <c r="X132" s="19" t="str">
        <f t="shared" si="73"/>
        <v/>
      </c>
      <c r="Y132" s="19" t="str">
        <f t="shared" si="74"/>
        <v/>
      </c>
      <c r="Z132" s="19" t="str">
        <f t="shared" si="75"/>
        <v/>
      </c>
      <c r="AA132" s="19" t="str">
        <f t="shared" si="76"/>
        <v/>
      </c>
      <c r="AB132" s="19" t="str">
        <f t="shared" si="77"/>
        <v/>
      </c>
      <c r="AC132" s="19" t="str">
        <f t="shared" si="78"/>
        <v/>
      </c>
    </row>
    <row r="133" spans="1:29" x14ac:dyDescent="0.3">
      <c r="A133" s="13" t="str">
        <f t="shared" si="64"/>
        <v/>
      </c>
      <c r="B133" s="14"/>
      <c r="C133" s="15"/>
      <c r="D133" s="15"/>
      <c r="E133" s="15"/>
      <c r="F133" s="16"/>
      <c r="G133" s="16"/>
      <c r="H133" s="17"/>
      <c r="I133" s="16" t="str">
        <f t="shared" si="65"/>
        <v/>
      </c>
      <c r="J133" s="16" t="str">
        <f t="shared" si="66"/>
        <v/>
      </c>
      <c r="K133" s="16" t="str">
        <f t="shared" si="67"/>
        <v/>
      </c>
      <c r="L133" s="16" t="str">
        <f t="shared" si="68"/>
        <v/>
      </c>
      <c r="M133" s="16" t="str">
        <f t="shared" si="69"/>
        <v/>
      </c>
      <c r="N133" s="16" t="str">
        <f t="shared" si="79"/>
        <v/>
      </c>
      <c r="O133" s="18" t="str">
        <f>IF(B133="","",M133/Setup!$C$9)</f>
        <v/>
      </c>
      <c r="P133" s="15"/>
      <c r="Q133" s="15"/>
      <c r="R133" s="15"/>
      <c r="S133" s="19" t="str">
        <f>IF(B133="","",IF(D133="Equity Delivery",0,IF(Setup!$C$8="Zerodha",IF(OR(D133="Equity Intraday",D133="F&amp;O Futures"),MIN(F133*H133*0.0003,20),20),20)))</f>
        <v/>
      </c>
      <c r="T133" s="19" t="str">
        <f>IF(B133="","",IF(D133="Equity Delivery",0,IF(Setup!$C$8="Zerodha",IF(OR(D133="Equity Intraday",D133="F&amp;O Futures"),MIN(G133*H133*0.0003,20),20),20)))</f>
        <v/>
      </c>
      <c r="U133" s="19" t="str">
        <f t="shared" si="70"/>
        <v/>
      </c>
      <c r="V133" s="19" t="str">
        <f t="shared" si="71"/>
        <v/>
      </c>
      <c r="W133" s="19" t="str">
        <f t="shared" si="72"/>
        <v/>
      </c>
      <c r="X133" s="19" t="str">
        <f t="shared" si="73"/>
        <v/>
      </c>
      <c r="Y133" s="19" t="str">
        <f t="shared" si="74"/>
        <v/>
      </c>
      <c r="Z133" s="19" t="str">
        <f t="shared" si="75"/>
        <v/>
      </c>
      <c r="AA133" s="19" t="str">
        <f t="shared" si="76"/>
        <v/>
      </c>
      <c r="AB133" s="19" t="str">
        <f t="shared" si="77"/>
        <v/>
      </c>
      <c r="AC133" s="19" t="str">
        <f t="shared" si="78"/>
        <v/>
      </c>
    </row>
    <row r="134" spans="1:29" x14ac:dyDescent="0.3">
      <c r="A134" s="13" t="str">
        <f t="shared" si="64"/>
        <v/>
      </c>
      <c r="B134" s="14"/>
      <c r="C134" s="15"/>
      <c r="D134" s="15"/>
      <c r="E134" s="15"/>
      <c r="F134" s="16"/>
      <c r="G134" s="16"/>
      <c r="H134" s="17"/>
      <c r="I134" s="16" t="str">
        <f t="shared" si="65"/>
        <v/>
      </c>
      <c r="J134" s="16" t="str">
        <f t="shared" si="66"/>
        <v/>
      </c>
      <c r="K134" s="16" t="str">
        <f t="shared" si="67"/>
        <v/>
      </c>
      <c r="L134" s="16" t="str">
        <f t="shared" si="68"/>
        <v/>
      </c>
      <c r="M134" s="16" t="str">
        <f t="shared" si="69"/>
        <v/>
      </c>
      <c r="N134" s="16" t="str">
        <f t="shared" si="79"/>
        <v/>
      </c>
      <c r="O134" s="18" t="str">
        <f>IF(B134="","",M134/Setup!$C$9)</f>
        <v/>
      </c>
      <c r="P134" s="15"/>
      <c r="Q134" s="15"/>
      <c r="R134" s="15"/>
      <c r="S134" s="19" t="str">
        <f>IF(B134="","",IF(D134="Equity Delivery",0,IF(Setup!$C$8="Zerodha",IF(OR(D134="Equity Intraday",D134="F&amp;O Futures"),MIN(F134*H134*0.0003,20),20),20)))</f>
        <v/>
      </c>
      <c r="T134" s="19" t="str">
        <f>IF(B134="","",IF(D134="Equity Delivery",0,IF(Setup!$C$8="Zerodha",IF(OR(D134="Equity Intraday",D134="F&amp;O Futures"),MIN(G134*H134*0.0003,20),20),20)))</f>
        <v/>
      </c>
      <c r="U134" s="19" t="str">
        <f t="shared" si="70"/>
        <v/>
      </c>
      <c r="V134" s="19" t="str">
        <f t="shared" si="71"/>
        <v/>
      </c>
      <c r="W134" s="19" t="str">
        <f t="shared" si="72"/>
        <v/>
      </c>
      <c r="X134" s="19" t="str">
        <f t="shared" si="73"/>
        <v/>
      </c>
      <c r="Y134" s="19" t="str">
        <f t="shared" si="74"/>
        <v/>
      </c>
      <c r="Z134" s="19" t="str">
        <f t="shared" si="75"/>
        <v/>
      </c>
      <c r="AA134" s="19" t="str">
        <f t="shared" si="76"/>
        <v/>
      </c>
      <c r="AB134" s="19" t="str">
        <f t="shared" si="77"/>
        <v/>
      </c>
      <c r="AC134" s="19" t="str">
        <f t="shared" si="78"/>
        <v/>
      </c>
    </row>
    <row r="135" spans="1:29" x14ac:dyDescent="0.3">
      <c r="A135" s="13" t="str">
        <f t="shared" si="64"/>
        <v/>
      </c>
      <c r="B135" s="14"/>
      <c r="C135" s="15"/>
      <c r="D135" s="15"/>
      <c r="E135" s="15"/>
      <c r="F135" s="16"/>
      <c r="G135" s="16"/>
      <c r="H135" s="17"/>
      <c r="I135" s="16" t="str">
        <f t="shared" si="65"/>
        <v/>
      </c>
      <c r="J135" s="16" t="str">
        <f t="shared" si="66"/>
        <v/>
      </c>
      <c r="K135" s="16" t="str">
        <f t="shared" si="67"/>
        <v/>
      </c>
      <c r="L135" s="16" t="str">
        <f t="shared" si="68"/>
        <v/>
      </c>
      <c r="M135" s="16" t="str">
        <f t="shared" si="69"/>
        <v/>
      </c>
      <c r="N135" s="16" t="str">
        <f t="shared" si="79"/>
        <v/>
      </c>
      <c r="O135" s="18" t="str">
        <f>IF(B135="","",M135/Setup!$C$9)</f>
        <v/>
      </c>
      <c r="P135" s="15"/>
      <c r="Q135" s="15"/>
      <c r="R135" s="15"/>
      <c r="S135" s="19" t="str">
        <f>IF(B135="","",IF(D135="Equity Delivery",0,IF(Setup!$C$8="Zerodha",IF(OR(D135="Equity Intraday",D135="F&amp;O Futures"),MIN(F135*H135*0.0003,20),20),20)))</f>
        <v/>
      </c>
      <c r="T135" s="19" t="str">
        <f>IF(B135="","",IF(D135="Equity Delivery",0,IF(Setup!$C$8="Zerodha",IF(OR(D135="Equity Intraday",D135="F&amp;O Futures"),MIN(G135*H135*0.0003,20),20),20)))</f>
        <v/>
      </c>
      <c r="U135" s="19" t="str">
        <f t="shared" si="70"/>
        <v/>
      </c>
      <c r="V135" s="19" t="str">
        <f t="shared" si="71"/>
        <v/>
      </c>
      <c r="W135" s="19" t="str">
        <f t="shared" si="72"/>
        <v/>
      </c>
      <c r="X135" s="19" t="str">
        <f t="shared" si="73"/>
        <v/>
      </c>
      <c r="Y135" s="19" t="str">
        <f t="shared" si="74"/>
        <v/>
      </c>
      <c r="Z135" s="19" t="str">
        <f t="shared" si="75"/>
        <v/>
      </c>
      <c r="AA135" s="19" t="str">
        <f t="shared" si="76"/>
        <v/>
      </c>
      <c r="AB135" s="19" t="str">
        <f t="shared" si="77"/>
        <v/>
      </c>
      <c r="AC135" s="19" t="str">
        <f t="shared" si="78"/>
        <v/>
      </c>
    </row>
    <row r="136" spans="1:29" x14ac:dyDescent="0.3">
      <c r="A136" s="13" t="str">
        <f t="shared" si="64"/>
        <v/>
      </c>
      <c r="B136" s="14"/>
      <c r="C136" s="15"/>
      <c r="D136" s="15"/>
      <c r="E136" s="15"/>
      <c r="F136" s="16"/>
      <c r="G136" s="16"/>
      <c r="H136" s="17"/>
      <c r="I136" s="16" t="str">
        <f t="shared" si="65"/>
        <v/>
      </c>
      <c r="J136" s="16" t="str">
        <f t="shared" si="66"/>
        <v/>
      </c>
      <c r="K136" s="16" t="str">
        <f t="shared" si="67"/>
        <v/>
      </c>
      <c r="L136" s="16" t="str">
        <f t="shared" si="68"/>
        <v/>
      </c>
      <c r="M136" s="16" t="str">
        <f t="shared" si="69"/>
        <v/>
      </c>
      <c r="N136" s="16" t="str">
        <f t="shared" si="79"/>
        <v/>
      </c>
      <c r="O136" s="18" t="str">
        <f>IF(B136="","",M136/Setup!$C$9)</f>
        <v/>
      </c>
      <c r="P136" s="15"/>
      <c r="Q136" s="15"/>
      <c r="R136" s="15"/>
      <c r="S136" s="19" t="str">
        <f>IF(B136="","",IF(D136="Equity Delivery",0,IF(Setup!$C$8="Zerodha",IF(OR(D136="Equity Intraday",D136="F&amp;O Futures"),MIN(F136*H136*0.0003,20),20),20)))</f>
        <v/>
      </c>
      <c r="T136" s="19" t="str">
        <f>IF(B136="","",IF(D136="Equity Delivery",0,IF(Setup!$C$8="Zerodha",IF(OR(D136="Equity Intraday",D136="F&amp;O Futures"),MIN(G136*H136*0.0003,20),20),20)))</f>
        <v/>
      </c>
      <c r="U136" s="19" t="str">
        <f t="shared" si="70"/>
        <v/>
      </c>
      <c r="V136" s="19" t="str">
        <f t="shared" si="71"/>
        <v/>
      </c>
      <c r="W136" s="19" t="str">
        <f t="shared" si="72"/>
        <v/>
      </c>
      <c r="X136" s="19" t="str">
        <f t="shared" si="73"/>
        <v/>
      </c>
      <c r="Y136" s="19" t="str">
        <f t="shared" si="74"/>
        <v/>
      </c>
      <c r="Z136" s="19" t="str">
        <f t="shared" si="75"/>
        <v/>
      </c>
      <c r="AA136" s="19" t="str">
        <f t="shared" si="76"/>
        <v/>
      </c>
      <c r="AB136" s="19" t="str">
        <f t="shared" si="77"/>
        <v/>
      </c>
      <c r="AC136" s="19" t="str">
        <f t="shared" si="78"/>
        <v/>
      </c>
    </row>
    <row r="137" spans="1:29" x14ac:dyDescent="0.3">
      <c r="A137" s="13" t="str">
        <f t="shared" si="64"/>
        <v/>
      </c>
      <c r="B137" s="14"/>
      <c r="C137" s="15"/>
      <c r="D137" s="15"/>
      <c r="E137" s="15"/>
      <c r="F137" s="16"/>
      <c r="G137" s="16"/>
      <c r="H137" s="17"/>
      <c r="I137" s="16" t="str">
        <f t="shared" si="65"/>
        <v/>
      </c>
      <c r="J137" s="16" t="str">
        <f t="shared" si="66"/>
        <v/>
      </c>
      <c r="K137" s="16" t="str">
        <f t="shared" si="67"/>
        <v/>
      </c>
      <c r="L137" s="16" t="str">
        <f t="shared" si="68"/>
        <v/>
      </c>
      <c r="M137" s="16" t="str">
        <f t="shared" si="69"/>
        <v/>
      </c>
      <c r="N137" s="16" t="str">
        <f t="shared" si="79"/>
        <v/>
      </c>
      <c r="O137" s="18" t="str">
        <f>IF(B137="","",M137/Setup!$C$9)</f>
        <v/>
      </c>
      <c r="P137" s="15"/>
      <c r="Q137" s="15"/>
      <c r="R137" s="15"/>
      <c r="S137" s="19" t="str">
        <f>IF(B137="","",IF(D137="Equity Delivery",0,IF(Setup!$C$8="Zerodha",IF(OR(D137="Equity Intraday",D137="F&amp;O Futures"),MIN(F137*H137*0.0003,20),20),20)))</f>
        <v/>
      </c>
      <c r="T137" s="19" t="str">
        <f>IF(B137="","",IF(D137="Equity Delivery",0,IF(Setup!$C$8="Zerodha",IF(OR(D137="Equity Intraday",D137="F&amp;O Futures"),MIN(G137*H137*0.0003,20),20),20)))</f>
        <v/>
      </c>
      <c r="U137" s="19" t="str">
        <f t="shared" si="70"/>
        <v/>
      </c>
      <c r="V137" s="19" t="str">
        <f t="shared" si="71"/>
        <v/>
      </c>
      <c r="W137" s="19" t="str">
        <f t="shared" si="72"/>
        <v/>
      </c>
      <c r="X137" s="19" t="str">
        <f t="shared" si="73"/>
        <v/>
      </c>
      <c r="Y137" s="19" t="str">
        <f t="shared" si="74"/>
        <v/>
      </c>
      <c r="Z137" s="19" t="str">
        <f t="shared" si="75"/>
        <v/>
      </c>
      <c r="AA137" s="19" t="str">
        <f t="shared" si="76"/>
        <v/>
      </c>
      <c r="AB137" s="19" t="str">
        <f t="shared" si="77"/>
        <v/>
      </c>
      <c r="AC137" s="19" t="str">
        <f t="shared" si="78"/>
        <v/>
      </c>
    </row>
    <row r="138" spans="1:29" x14ac:dyDescent="0.3">
      <c r="A138" s="13" t="str">
        <f t="shared" si="64"/>
        <v/>
      </c>
      <c r="B138" s="14"/>
      <c r="C138" s="15"/>
      <c r="D138" s="15"/>
      <c r="E138" s="15"/>
      <c r="F138" s="16"/>
      <c r="G138" s="16"/>
      <c r="H138" s="17"/>
      <c r="I138" s="16" t="str">
        <f t="shared" si="65"/>
        <v/>
      </c>
      <c r="J138" s="16" t="str">
        <f t="shared" si="66"/>
        <v/>
      </c>
      <c r="K138" s="16" t="str">
        <f t="shared" si="67"/>
        <v/>
      </c>
      <c r="L138" s="16" t="str">
        <f t="shared" si="68"/>
        <v/>
      </c>
      <c r="M138" s="16" t="str">
        <f t="shared" si="69"/>
        <v/>
      </c>
      <c r="N138" s="16" t="str">
        <f t="shared" si="79"/>
        <v/>
      </c>
      <c r="O138" s="18" t="str">
        <f>IF(B138="","",M138/Setup!$C$9)</f>
        <v/>
      </c>
      <c r="P138" s="15"/>
      <c r="Q138" s="15"/>
      <c r="R138" s="15"/>
      <c r="S138" s="19" t="str">
        <f>IF(B138="","",IF(D138="Equity Delivery",0,IF(Setup!$C$8="Zerodha",IF(OR(D138="Equity Intraday",D138="F&amp;O Futures"),MIN(F138*H138*0.0003,20),20),20)))</f>
        <v/>
      </c>
      <c r="T138" s="19" t="str">
        <f>IF(B138="","",IF(D138="Equity Delivery",0,IF(Setup!$C$8="Zerodha",IF(OR(D138="Equity Intraday",D138="F&amp;O Futures"),MIN(G138*H138*0.0003,20),20),20)))</f>
        <v/>
      </c>
      <c r="U138" s="19" t="str">
        <f t="shared" si="70"/>
        <v/>
      </c>
      <c r="V138" s="19" t="str">
        <f t="shared" si="71"/>
        <v/>
      </c>
      <c r="W138" s="19" t="str">
        <f t="shared" si="72"/>
        <v/>
      </c>
      <c r="X138" s="19" t="str">
        <f t="shared" si="73"/>
        <v/>
      </c>
      <c r="Y138" s="19" t="str">
        <f t="shared" si="74"/>
        <v/>
      </c>
      <c r="Z138" s="19" t="str">
        <f t="shared" si="75"/>
        <v/>
      </c>
      <c r="AA138" s="19" t="str">
        <f t="shared" si="76"/>
        <v/>
      </c>
      <c r="AB138" s="19" t="str">
        <f t="shared" si="77"/>
        <v/>
      </c>
      <c r="AC138" s="19" t="str">
        <f t="shared" si="78"/>
        <v/>
      </c>
    </row>
    <row r="139" spans="1:29" x14ac:dyDescent="0.3">
      <c r="A139" s="13" t="str">
        <f t="shared" si="64"/>
        <v/>
      </c>
      <c r="B139" s="14"/>
      <c r="C139" s="15"/>
      <c r="D139" s="15"/>
      <c r="E139" s="15"/>
      <c r="F139" s="16"/>
      <c r="G139" s="16"/>
      <c r="H139" s="17"/>
      <c r="I139" s="16" t="str">
        <f t="shared" si="65"/>
        <v/>
      </c>
      <c r="J139" s="16" t="str">
        <f t="shared" si="66"/>
        <v/>
      </c>
      <c r="K139" s="16" t="str">
        <f t="shared" si="67"/>
        <v/>
      </c>
      <c r="L139" s="16" t="str">
        <f t="shared" si="68"/>
        <v/>
      </c>
      <c r="M139" s="16" t="str">
        <f t="shared" si="69"/>
        <v/>
      </c>
      <c r="N139" s="16" t="str">
        <f t="shared" si="79"/>
        <v/>
      </c>
      <c r="O139" s="18" t="str">
        <f>IF(B139="","",M139/Setup!$C$9)</f>
        <v/>
      </c>
      <c r="P139" s="15"/>
      <c r="Q139" s="15"/>
      <c r="R139" s="15"/>
      <c r="S139" s="19" t="str">
        <f>IF(B139="","",IF(D139="Equity Delivery",0,IF(Setup!$C$8="Zerodha",IF(OR(D139="Equity Intraday",D139="F&amp;O Futures"),MIN(F139*H139*0.0003,20),20),20)))</f>
        <v/>
      </c>
      <c r="T139" s="19" t="str">
        <f>IF(B139="","",IF(D139="Equity Delivery",0,IF(Setup!$C$8="Zerodha",IF(OR(D139="Equity Intraday",D139="F&amp;O Futures"),MIN(G139*H139*0.0003,20),20),20)))</f>
        <v/>
      </c>
      <c r="U139" s="19" t="str">
        <f t="shared" si="70"/>
        <v/>
      </c>
      <c r="V139" s="19" t="str">
        <f t="shared" si="71"/>
        <v/>
      </c>
      <c r="W139" s="19" t="str">
        <f t="shared" si="72"/>
        <v/>
      </c>
      <c r="X139" s="19" t="str">
        <f t="shared" si="73"/>
        <v/>
      </c>
      <c r="Y139" s="19" t="str">
        <f t="shared" si="74"/>
        <v/>
      </c>
      <c r="Z139" s="19" t="str">
        <f t="shared" si="75"/>
        <v/>
      </c>
      <c r="AA139" s="19" t="str">
        <f t="shared" si="76"/>
        <v/>
      </c>
      <c r="AB139" s="19" t="str">
        <f t="shared" si="77"/>
        <v/>
      </c>
      <c r="AC139" s="19" t="str">
        <f t="shared" si="78"/>
        <v/>
      </c>
    </row>
    <row r="140" spans="1:29" x14ac:dyDescent="0.3">
      <c r="A140" s="13" t="str">
        <f t="shared" si="64"/>
        <v/>
      </c>
      <c r="B140" s="14"/>
      <c r="C140" s="15"/>
      <c r="D140" s="15"/>
      <c r="E140" s="15"/>
      <c r="F140" s="16"/>
      <c r="G140" s="16"/>
      <c r="H140" s="17"/>
      <c r="I140" s="16" t="str">
        <f t="shared" si="65"/>
        <v/>
      </c>
      <c r="J140" s="16" t="str">
        <f t="shared" si="66"/>
        <v/>
      </c>
      <c r="K140" s="16" t="str">
        <f t="shared" si="67"/>
        <v/>
      </c>
      <c r="L140" s="16" t="str">
        <f t="shared" si="68"/>
        <v/>
      </c>
      <c r="M140" s="16" t="str">
        <f t="shared" si="69"/>
        <v/>
      </c>
      <c r="N140" s="16" t="str">
        <f t="shared" si="79"/>
        <v/>
      </c>
      <c r="O140" s="18" t="str">
        <f>IF(B140="","",M140/Setup!$C$9)</f>
        <v/>
      </c>
      <c r="P140" s="15"/>
      <c r="Q140" s="15"/>
      <c r="R140" s="15"/>
      <c r="S140" s="19" t="str">
        <f>IF(B140="","",IF(D140="Equity Delivery",0,IF(Setup!$C$8="Zerodha",IF(OR(D140="Equity Intraday",D140="F&amp;O Futures"),MIN(F140*H140*0.0003,20),20),20)))</f>
        <v/>
      </c>
      <c r="T140" s="19" t="str">
        <f>IF(B140="","",IF(D140="Equity Delivery",0,IF(Setup!$C$8="Zerodha",IF(OR(D140="Equity Intraday",D140="F&amp;O Futures"),MIN(G140*H140*0.0003,20),20),20)))</f>
        <v/>
      </c>
      <c r="U140" s="19" t="str">
        <f t="shared" si="70"/>
        <v/>
      </c>
      <c r="V140" s="19" t="str">
        <f t="shared" si="71"/>
        <v/>
      </c>
      <c r="W140" s="19" t="str">
        <f t="shared" si="72"/>
        <v/>
      </c>
      <c r="X140" s="19" t="str">
        <f t="shared" si="73"/>
        <v/>
      </c>
      <c r="Y140" s="19" t="str">
        <f t="shared" si="74"/>
        <v/>
      </c>
      <c r="Z140" s="19" t="str">
        <f t="shared" si="75"/>
        <v/>
      </c>
      <c r="AA140" s="19" t="str">
        <f t="shared" si="76"/>
        <v/>
      </c>
      <c r="AB140" s="19" t="str">
        <f t="shared" si="77"/>
        <v/>
      </c>
      <c r="AC140" s="19" t="str">
        <f t="shared" si="78"/>
        <v/>
      </c>
    </row>
    <row r="141" spans="1:29" x14ac:dyDescent="0.3">
      <c r="A141" s="13" t="str">
        <f t="shared" si="64"/>
        <v/>
      </c>
      <c r="B141" s="14"/>
      <c r="C141" s="15"/>
      <c r="D141" s="15"/>
      <c r="E141" s="15"/>
      <c r="F141" s="16"/>
      <c r="G141" s="16"/>
      <c r="H141" s="17"/>
      <c r="I141" s="16" t="str">
        <f t="shared" si="65"/>
        <v/>
      </c>
      <c r="J141" s="16" t="str">
        <f t="shared" si="66"/>
        <v/>
      </c>
      <c r="K141" s="16" t="str">
        <f t="shared" si="67"/>
        <v/>
      </c>
      <c r="L141" s="16" t="str">
        <f t="shared" si="68"/>
        <v/>
      </c>
      <c r="M141" s="16" t="str">
        <f t="shared" si="69"/>
        <v/>
      </c>
      <c r="N141" s="16" t="str">
        <f t="shared" si="79"/>
        <v/>
      </c>
      <c r="O141" s="18" t="str">
        <f>IF(B141="","",M141/Setup!$C$9)</f>
        <v/>
      </c>
      <c r="P141" s="15"/>
      <c r="Q141" s="15"/>
      <c r="R141" s="15"/>
      <c r="S141" s="19" t="str">
        <f>IF(B141="","",IF(D141="Equity Delivery",0,IF(Setup!$C$8="Zerodha",IF(OR(D141="Equity Intraday",D141="F&amp;O Futures"),MIN(F141*H141*0.0003,20),20),20)))</f>
        <v/>
      </c>
      <c r="T141" s="19" t="str">
        <f>IF(B141="","",IF(D141="Equity Delivery",0,IF(Setup!$C$8="Zerodha",IF(OR(D141="Equity Intraday",D141="F&amp;O Futures"),MIN(G141*H141*0.0003,20),20),20)))</f>
        <v/>
      </c>
      <c r="U141" s="19" t="str">
        <f t="shared" si="70"/>
        <v/>
      </c>
      <c r="V141" s="19" t="str">
        <f t="shared" si="71"/>
        <v/>
      </c>
      <c r="W141" s="19" t="str">
        <f t="shared" si="72"/>
        <v/>
      </c>
      <c r="X141" s="19" t="str">
        <f t="shared" si="73"/>
        <v/>
      </c>
      <c r="Y141" s="19" t="str">
        <f t="shared" si="74"/>
        <v/>
      </c>
      <c r="Z141" s="19" t="str">
        <f t="shared" si="75"/>
        <v/>
      </c>
      <c r="AA141" s="19" t="str">
        <f t="shared" si="76"/>
        <v/>
      </c>
      <c r="AB141" s="19" t="str">
        <f t="shared" si="77"/>
        <v/>
      </c>
      <c r="AC141" s="19" t="str">
        <f t="shared" si="78"/>
        <v/>
      </c>
    </row>
    <row r="142" spans="1:29" x14ac:dyDescent="0.3">
      <c r="A142" s="13" t="str">
        <f t="shared" si="64"/>
        <v/>
      </c>
      <c r="B142" s="14"/>
      <c r="C142" s="15"/>
      <c r="D142" s="15"/>
      <c r="E142" s="15"/>
      <c r="F142" s="16"/>
      <c r="G142" s="16"/>
      <c r="H142" s="17"/>
      <c r="I142" s="16" t="str">
        <f t="shared" si="65"/>
        <v/>
      </c>
      <c r="J142" s="16" t="str">
        <f t="shared" si="66"/>
        <v/>
      </c>
      <c r="K142" s="16" t="str">
        <f t="shared" si="67"/>
        <v/>
      </c>
      <c r="L142" s="16" t="str">
        <f t="shared" si="68"/>
        <v/>
      </c>
      <c r="M142" s="16" t="str">
        <f t="shared" si="69"/>
        <v/>
      </c>
      <c r="N142" s="16" t="str">
        <f t="shared" si="79"/>
        <v/>
      </c>
      <c r="O142" s="18" t="str">
        <f>IF(B142="","",M142/Setup!$C$9)</f>
        <v/>
      </c>
      <c r="P142" s="15"/>
      <c r="Q142" s="15"/>
      <c r="R142" s="15"/>
      <c r="S142" s="19" t="str">
        <f>IF(B142="","",IF(D142="Equity Delivery",0,IF(Setup!$C$8="Zerodha",IF(OR(D142="Equity Intraday",D142="F&amp;O Futures"),MIN(F142*H142*0.0003,20),20),20)))</f>
        <v/>
      </c>
      <c r="T142" s="19" t="str">
        <f>IF(B142="","",IF(D142="Equity Delivery",0,IF(Setup!$C$8="Zerodha",IF(OR(D142="Equity Intraday",D142="F&amp;O Futures"),MIN(G142*H142*0.0003,20),20),20)))</f>
        <v/>
      </c>
      <c r="U142" s="19" t="str">
        <f t="shared" si="70"/>
        <v/>
      </c>
      <c r="V142" s="19" t="str">
        <f t="shared" si="71"/>
        <v/>
      </c>
      <c r="W142" s="19" t="str">
        <f t="shared" si="72"/>
        <v/>
      </c>
      <c r="X142" s="19" t="str">
        <f t="shared" si="73"/>
        <v/>
      </c>
      <c r="Y142" s="19" t="str">
        <f t="shared" si="74"/>
        <v/>
      </c>
      <c r="Z142" s="19" t="str">
        <f t="shared" si="75"/>
        <v/>
      </c>
      <c r="AA142" s="19" t="str">
        <f t="shared" si="76"/>
        <v/>
      </c>
      <c r="AB142" s="19" t="str">
        <f t="shared" si="77"/>
        <v/>
      </c>
      <c r="AC142" s="19" t="str">
        <f t="shared" si="78"/>
        <v/>
      </c>
    </row>
    <row r="143" spans="1:29" x14ac:dyDescent="0.3">
      <c r="A143" s="13" t="str">
        <f t="shared" si="64"/>
        <v/>
      </c>
      <c r="B143" s="14"/>
      <c r="C143" s="15"/>
      <c r="D143" s="15"/>
      <c r="E143" s="15"/>
      <c r="F143" s="16"/>
      <c r="G143" s="16"/>
      <c r="H143" s="17"/>
      <c r="I143" s="16" t="str">
        <f t="shared" si="65"/>
        <v/>
      </c>
      <c r="J143" s="16" t="str">
        <f t="shared" si="66"/>
        <v/>
      </c>
      <c r="K143" s="16" t="str">
        <f t="shared" si="67"/>
        <v/>
      </c>
      <c r="L143" s="16" t="str">
        <f t="shared" si="68"/>
        <v/>
      </c>
      <c r="M143" s="16" t="str">
        <f t="shared" si="69"/>
        <v/>
      </c>
      <c r="N143" s="16" t="str">
        <f t="shared" si="79"/>
        <v/>
      </c>
      <c r="O143" s="18" t="str">
        <f>IF(B143="","",M143/Setup!$C$9)</f>
        <v/>
      </c>
      <c r="P143" s="15"/>
      <c r="Q143" s="15"/>
      <c r="R143" s="15"/>
      <c r="S143" s="19" t="str">
        <f>IF(B143="","",IF(D143="Equity Delivery",0,IF(Setup!$C$8="Zerodha",IF(OR(D143="Equity Intraday",D143="F&amp;O Futures"),MIN(F143*H143*0.0003,20),20),20)))</f>
        <v/>
      </c>
      <c r="T143" s="19" t="str">
        <f>IF(B143="","",IF(D143="Equity Delivery",0,IF(Setup!$C$8="Zerodha",IF(OR(D143="Equity Intraday",D143="F&amp;O Futures"),MIN(G143*H143*0.0003,20),20),20)))</f>
        <v/>
      </c>
      <c r="U143" s="19" t="str">
        <f t="shared" si="70"/>
        <v/>
      </c>
      <c r="V143" s="19" t="str">
        <f t="shared" si="71"/>
        <v/>
      </c>
      <c r="W143" s="19" t="str">
        <f t="shared" si="72"/>
        <v/>
      </c>
      <c r="X143" s="19" t="str">
        <f t="shared" si="73"/>
        <v/>
      </c>
      <c r="Y143" s="19" t="str">
        <f t="shared" si="74"/>
        <v/>
      </c>
      <c r="Z143" s="19" t="str">
        <f t="shared" si="75"/>
        <v/>
      </c>
      <c r="AA143" s="19" t="str">
        <f t="shared" si="76"/>
        <v/>
      </c>
      <c r="AB143" s="19" t="str">
        <f t="shared" si="77"/>
        <v/>
      </c>
      <c r="AC143" s="19" t="str">
        <f t="shared" si="78"/>
        <v/>
      </c>
    </row>
    <row r="144" spans="1:29" x14ac:dyDescent="0.3">
      <c r="A144" s="13" t="str">
        <f t="shared" si="64"/>
        <v/>
      </c>
      <c r="B144" s="14"/>
      <c r="C144" s="15"/>
      <c r="D144" s="15"/>
      <c r="E144" s="15"/>
      <c r="F144" s="16"/>
      <c r="G144" s="16"/>
      <c r="H144" s="17"/>
      <c r="I144" s="16" t="str">
        <f t="shared" si="65"/>
        <v/>
      </c>
      <c r="J144" s="16" t="str">
        <f t="shared" si="66"/>
        <v/>
      </c>
      <c r="K144" s="16" t="str">
        <f t="shared" si="67"/>
        <v/>
      </c>
      <c r="L144" s="16" t="str">
        <f t="shared" si="68"/>
        <v/>
      </c>
      <c r="M144" s="16" t="str">
        <f t="shared" si="69"/>
        <v/>
      </c>
      <c r="N144" s="16" t="str">
        <f t="shared" si="79"/>
        <v/>
      </c>
      <c r="O144" s="18" t="str">
        <f>IF(B144="","",M144/Setup!$C$9)</f>
        <v/>
      </c>
      <c r="P144" s="15"/>
      <c r="Q144" s="15"/>
      <c r="R144" s="15"/>
      <c r="S144" s="19" t="str">
        <f>IF(B144="","",IF(D144="Equity Delivery",0,IF(Setup!$C$8="Zerodha",IF(OR(D144="Equity Intraday",D144="F&amp;O Futures"),MIN(F144*H144*0.0003,20),20),20)))</f>
        <v/>
      </c>
      <c r="T144" s="19" t="str">
        <f>IF(B144="","",IF(D144="Equity Delivery",0,IF(Setup!$C$8="Zerodha",IF(OR(D144="Equity Intraday",D144="F&amp;O Futures"),MIN(G144*H144*0.0003,20),20),20)))</f>
        <v/>
      </c>
      <c r="U144" s="19" t="str">
        <f t="shared" si="70"/>
        <v/>
      </c>
      <c r="V144" s="19" t="str">
        <f t="shared" si="71"/>
        <v/>
      </c>
      <c r="W144" s="19" t="str">
        <f t="shared" si="72"/>
        <v/>
      </c>
      <c r="X144" s="19" t="str">
        <f t="shared" si="73"/>
        <v/>
      </c>
      <c r="Y144" s="19" t="str">
        <f t="shared" si="74"/>
        <v/>
      </c>
      <c r="Z144" s="19" t="str">
        <f t="shared" si="75"/>
        <v/>
      </c>
      <c r="AA144" s="19" t="str">
        <f t="shared" si="76"/>
        <v/>
      </c>
      <c r="AB144" s="19" t="str">
        <f t="shared" si="77"/>
        <v/>
      </c>
      <c r="AC144" s="19" t="str">
        <f t="shared" si="78"/>
        <v/>
      </c>
    </row>
    <row r="145" spans="1:29" x14ac:dyDescent="0.3">
      <c r="A145" s="13" t="str">
        <f t="shared" si="64"/>
        <v/>
      </c>
      <c r="B145" s="14"/>
      <c r="C145" s="15"/>
      <c r="D145" s="15"/>
      <c r="E145" s="15"/>
      <c r="F145" s="16"/>
      <c r="G145" s="16"/>
      <c r="H145" s="17"/>
      <c r="I145" s="16" t="str">
        <f t="shared" si="65"/>
        <v/>
      </c>
      <c r="J145" s="16" t="str">
        <f t="shared" si="66"/>
        <v/>
      </c>
      <c r="K145" s="16" t="str">
        <f t="shared" si="67"/>
        <v/>
      </c>
      <c r="L145" s="16" t="str">
        <f t="shared" si="68"/>
        <v/>
      </c>
      <c r="M145" s="16" t="str">
        <f t="shared" si="69"/>
        <v/>
      </c>
      <c r="N145" s="16" t="str">
        <f t="shared" si="79"/>
        <v/>
      </c>
      <c r="O145" s="18" t="str">
        <f>IF(B145="","",M145/Setup!$C$9)</f>
        <v/>
      </c>
      <c r="P145" s="15"/>
      <c r="Q145" s="15"/>
      <c r="R145" s="15"/>
      <c r="S145" s="19" t="str">
        <f>IF(B145="","",IF(D145="Equity Delivery",0,IF(Setup!$C$8="Zerodha",IF(OR(D145="Equity Intraday",D145="F&amp;O Futures"),MIN(F145*H145*0.0003,20),20),20)))</f>
        <v/>
      </c>
      <c r="T145" s="19" t="str">
        <f>IF(B145="","",IF(D145="Equity Delivery",0,IF(Setup!$C$8="Zerodha",IF(OR(D145="Equity Intraday",D145="F&amp;O Futures"),MIN(G145*H145*0.0003,20),20),20)))</f>
        <v/>
      </c>
      <c r="U145" s="19" t="str">
        <f t="shared" si="70"/>
        <v/>
      </c>
      <c r="V145" s="19" t="str">
        <f t="shared" si="71"/>
        <v/>
      </c>
      <c r="W145" s="19" t="str">
        <f t="shared" si="72"/>
        <v/>
      </c>
      <c r="X145" s="19" t="str">
        <f t="shared" si="73"/>
        <v/>
      </c>
      <c r="Y145" s="19" t="str">
        <f t="shared" si="74"/>
        <v/>
      </c>
      <c r="Z145" s="19" t="str">
        <f t="shared" si="75"/>
        <v/>
      </c>
      <c r="AA145" s="19" t="str">
        <f t="shared" si="76"/>
        <v/>
      </c>
      <c r="AB145" s="19" t="str">
        <f t="shared" si="77"/>
        <v/>
      </c>
      <c r="AC145" s="19" t="str">
        <f t="shared" si="78"/>
        <v/>
      </c>
    </row>
    <row r="146" spans="1:29" x14ac:dyDescent="0.3">
      <c r="A146" s="13" t="str">
        <f t="shared" si="64"/>
        <v/>
      </c>
      <c r="B146" s="14"/>
      <c r="C146" s="15"/>
      <c r="D146" s="15"/>
      <c r="E146" s="15"/>
      <c r="F146" s="16"/>
      <c r="G146" s="16"/>
      <c r="H146" s="17"/>
      <c r="I146" s="16" t="str">
        <f t="shared" si="65"/>
        <v/>
      </c>
      <c r="J146" s="16" t="str">
        <f t="shared" si="66"/>
        <v/>
      </c>
      <c r="K146" s="16" t="str">
        <f t="shared" si="67"/>
        <v/>
      </c>
      <c r="L146" s="16" t="str">
        <f t="shared" si="68"/>
        <v/>
      </c>
      <c r="M146" s="16" t="str">
        <f t="shared" si="69"/>
        <v/>
      </c>
      <c r="N146" s="16" t="str">
        <f t="shared" si="79"/>
        <v/>
      </c>
      <c r="O146" s="18" t="str">
        <f>IF(B146="","",M146/Setup!$C$9)</f>
        <v/>
      </c>
      <c r="P146" s="15"/>
      <c r="Q146" s="15"/>
      <c r="R146" s="15"/>
      <c r="S146" s="19" t="str">
        <f>IF(B146="","",IF(D146="Equity Delivery",0,IF(Setup!$C$8="Zerodha",IF(OR(D146="Equity Intraday",D146="F&amp;O Futures"),MIN(F146*H146*0.0003,20),20),20)))</f>
        <v/>
      </c>
      <c r="T146" s="19" t="str">
        <f>IF(B146="","",IF(D146="Equity Delivery",0,IF(Setup!$C$8="Zerodha",IF(OR(D146="Equity Intraday",D146="F&amp;O Futures"),MIN(G146*H146*0.0003,20),20),20)))</f>
        <v/>
      </c>
      <c r="U146" s="19" t="str">
        <f t="shared" si="70"/>
        <v/>
      </c>
      <c r="V146" s="19" t="str">
        <f t="shared" si="71"/>
        <v/>
      </c>
      <c r="W146" s="19" t="str">
        <f t="shared" si="72"/>
        <v/>
      </c>
      <c r="X146" s="19" t="str">
        <f t="shared" si="73"/>
        <v/>
      </c>
      <c r="Y146" s="19" t="str">
        <f t="shared" si="74"/>
        <v/>
      </c>
      <c r="Z146" s="19" t="str">
        <f t="shared" si="75"/>
        <v/>
      </c>
      <c r="AA146" s="19" t="str">
        <f t="shared" si="76"/>
        <v/>
      </c>
      <c r="AB146" s="19" t="str">
        <f t="shared" si="77"/>
        <v/>
      </c>
      <c r="AC146" s="19" t="str">
        <f t="shared" si="78"/>
        <v/>
      </c>
    </row>
    <row r="147" spans="1:29" x14ac:dyDescent="0.3">
      <c r="A147" s="13" t="str">
        <f t="shared" si="64"/>
        <v/>
      </c>
      <c r="B147" s="14"/>
      <c r="C147" s="15"/>
      <c r="D147" s="15"/>
      <c r="E147" s="15"/>
      <c r="F147" s="16"/>
      <c r="G147" s="16"/>
      <c r="H147" s="17"/>
      <c r="I147" s="16" t="str">
        <f t="shared" si="65"/>
        <v/>
      </c>
      <c r="J147" s="16" t="str">
        <f t="shared" si="66"/>
        <v/>
      </c>
      <c r="K147" s="16" t="str">
        <f t="shared" si="67"/>
        <v/>
      </c>
      <c r="L147" s="16" t="str">
        <f t="shared" si="68"/>
        <v/>
      </c>
      <c r="M147" s="16" t="str">
        <f t="shared" si="69"/>
        <v/>
      </c>
      <c r="N147" s="16" t="str">
        <f t="shared" si="79"/>
        <v/>
      </c>
      <c r="O147" s="18" t="str">
        <f>IF(B147="","",M147/Setup!$C$9)</f>
        <v/>
      </c>
      <c r="P147" s="15"/>
      <c r="Q147" s="15"/>
      <c r="R147" s="15"/>
      <c r="S147" s="19" t="str">
        <f>IF(B147="","",IF(D147="Equity Delivery",0,IF(Setup!$C$8="Zerodha",IF(OR(D147="Equity Intraday",D147="F&amp;O Futures"),MIN(F147*H147*0.0003,20),20),20)))</f>
        <v/>
      </c>
      <c r="T147" s="19" t="str">
        <f>IF(B147="","",IF(D147="Equity Delivery",0,IF(Setup!$C$8="Zerodha",IF(OR(D147="Equity Intraday",D147="F&amp;O Futures"),MIN(G147*H147*0.0003,20),20),20)))</f>
        <v/>
      </c>
      <c r="U147" s="19" t="str">
        <f t="shared" si="70"/>
        <v/>
      </c>
      <c r="V147" s="19" t="str">
        <f t="shared" si="71"/>
        <v/>
      </c>
      <c r="W147" s="19" t="str">
        <f t="shared" si="72"/>
        <v/>
      </c>
      <c r="X147" s="19" t="str">
        <f t="shared" si="73"/>
        <v/>
      </c>
      <c r="Y147" s="19" t="str">
        <f t="shared" si="74"/>
        <v/>
      </c>
      <c r="Z147" s="19" t="str">
        <f t="shared" si="75"/>
        <v/>
      </c>
      <c r="AA147" s="19" t="str">
        <f t="shared" si="76"/>
        <v/>
      </c>
      <c r="AB147" s="19" t="str">
        <f t="shared" si="77"/>
        <v/>
      </c>
      <c r="AC147" s="19" t="str">
        <f t="shared" si="78"/>
        <v/>
      </c>
    </row>
    <row r="148" spans="1:29" x14ac:dyDescent="0.3">
      <c r="A148" s="13" t="str">
        <f t="shared" si="64"/>
        <v/>
      </c>
      <c r="B148" s="14"/>
      <c r="C148" s="15"/>
      <c r="D148" s="15"/>
      <c r="E148" s="15"/>
      <c r="F148" s="16"/>
      <c r="G148" s="16"/>
      <c r="H148" s="17"/>
      <c r="I148" s="16" t="str">
        <f t="shared" si="65"/>
        <v/>
      </c>
      <c r="J148" s="16" t="str">
        <f t="shared" si="66"/>
        <v/>
      </c>
      <c r="K148" s="16" t="str">
        <f t="shared" si="67"/>
        <v/>
      </c>
      <c r="L148" s="16" t="str">
        <f t="shared" si="68"/>
        <v/>
      </c>
      <c r="M148" s="16" t="str">
        <f t="shared" si="69"/>
        <v/>
      </c>
      <c r="N148" s="16" t="str">
        <f t="shared" si="79"/>
        <v/>
      </c>
      <c r="O148" s="18" t="str">
        <f>IF(B148="","",M148/Setup!$C$9)</f>
        <v/>
      </c>
      <c r="P148" s="15"/>
      <c r="Q148" s="15"/>
      <c r="R148" s="15"/>
      <c r="S148" s="19" t="str">
        <f>IF(B148="","",IF(D148="Equity Delivery",0,IF(Setup!$C$8="Zerodha",IF(OR(D148="Equity Intraday",D148="F&amp;O Futures"),MIN(F148*H148*0.0003,20),20),20)))</f>
        <v/>
      </c>
      <c r="T148" s="19" t="str">
        <f>IF(B148="","",IF(D148="Equity Delivery",0,IF(Setup!$C$8="Zerodha",IF(OR(D148="Equity Intraday",D148="F&amp;O Futures"),MIN(G148*H148*0.0003,20),20),20)))</f>
        <v/>
      </c>
      <c r="U148" s="19" t="str">
        <f t="shared" si="70"/>
        <v/>
      </c>
      <c r="V148" s="19" t="str">
        <f t="shared" si="71"/>
        <v/>
      </c>
      <c r="W148" s="19" t="str">
        <f t="shared" si="72"/>
        <v/>
      </c>
      <c r="X148" s="19" t="str">
        <f t="shared" si="73"/>
        <v/>
      </c>
      <c r="Y148" s="19" t="str">
        <f t="shared" si="74"/>
        <v/>
      </c>
      <c r="Z148" s="19" t="str">
        <f t="shared" si="75"/>
        <v/>
      </c>
      <c r="AA148" s="19" t="str">
        <f t="shared" si="76"/>
        <v/>
      </c>
      <c r="AB148" s="19" t="str">
        <f t="shared" si="77"/>
        <v/>
      </c>
      <c r="AC148" s="19" t="str">
        <f t="shared" si="78"/>
        <v/>
      </c>
    </row>
    <row r="149" spans="1:29" x14ac:dyDescent="0.3">
      <c r="A149" s="13" t="str">
        <f t="shared" si="64"/>
        <v/>
      </c>
      <c r="B149" s="14"/>
      <c r="C149" s="15"/>
      <c r="D149" s="15"/>
      <c r="E149" s="15"/>
      <c r="F149" s="16"/>
      <c r="G149" s="16"/>
      <c r="H149" s="17"/>
      <c r="I149" s="16" t="str">
        <f t="shared" si="65"/>
        <v/>
      </c>
      <c r="J149" s="16" t="str">
        <f t="shared" si="66"/>
        <v/>
      </c>
      <c r="K149" s="16" t="str">
        <f t="shared" si="67"/>
        <v/>
      </c>
      <c r="L149" s="16" t="str">
        <f t="shared" si="68"/>
        <v/>
      </c>
      <c r="M149" s="16" t="str">
        <f t="shared" si="69"/>
        <v/>
      </c>
      <c r="N149" s="16" t="str">
        <f t="shared" si="79"/>
        <v/>
      </c>
      <c r="O149" s="18" t="str">
        <f>IF(B149="","",M149/Setup!$C$9)</f>
        <v/>
      </c>
      <c r="P149" s="15"/>
      <c r="Q149" s="15"/>
      <c r="R149" s="15"/>
      <c r="S149" s="19" t="str">
        <f>IF(B149="","",IF(D149="Equity Delivery",0,IF(Setup!$C$8="Zerodha",IF(OR(D149="Equity Intraday",D149="F&amp;O Futures"),MIN(F149*H149*0.0003,20),20),20)))</f>
        <v/>
      </c>
      <c r="T149" s="19" t="str">
        <f>IF(B149="","",IF(D149="Equity Delivery",0,IF(Setup!$C$8="Zerodha",IF(OR(D149="Equity Intraday",D149="F&amp;O Futures"),MIN(G149*H149*0.0003,20),20),20)))</f>
        <v/>
      </c>
      <c r="U149" s="19" t="str">
        <f t="shared" si="70"/>
        <v/>
      </c>
      <c r="V149" s="19" t="str">
        <f t="shared" si="71"/>
        <v/>
      </c>
      <c r="W149" s="19" t="str">
        <f t="shared" si="72"/>
        <v/>
      </c>
      <c r="X149" s="19" t="str">
        <f t="shared" si="73"/>
        <v/>
      </c>
      <c r="Y149" s="19" t="str">
        <f t="shared" si="74"/>
        <v/>
      </c>
      <c r="Z149" s="19" t="str">
        <f t="shared" si="75"/>
        <v/>
      </c>
      <c r="AA149" s="19" t="str">
        <f t="shared" si="76"/>
        <v/>
      </c>
      <c r="AB149" s="19" t="str">
        <f t="shared" si="77"/>
        <v/>
      </c>
      <c r="AC149" s="19" t="str">
        <f t="shared" si="78"/>
        <v/>
      </c>
    </row>
    <row r="150" spans="1:29" x14ac:dyDescent="0.3">
      <c r="A150" s="13" t="str">
        <f t="shared" si="64"/>
        <v/>
      </c>
      <c r="B150" s="14"/>
      <c r="C150" s="15"/>
      <c r="D150" s="15"/>
      <c r="E150" s="15"/>
      <c r="F150" s="16"/>
      <c r="G150" s="16"/>
      <c r="H150" s="17"/>
      <c r="I150" s="16" t="str">
        <f t="shared" si="65"/>
        <v/>
      </c>
      <c r="J150" s="16" t="str">
        <f t="shared" si="66"/>
        <v/>
      </c>
      <c r="K150" s="16" t="str">
        <f t="shared" si="67"/>
        <v/>
      </c>
      <c r="L150" s="16" t="str">
        <f t="shared" si="68"/>
        <v/>
      </c>
      <c r="M150" s="16" t="str">
        <f t="shared" si="69"/>
        <v/>
      </c>
      <c r="N150" s="16" t="str">
        <f t="shared" si="79"/>
        <v/>
      </c>
      <c r="O150" s="18" t="str">
        <f>IF(B150="","",M150/Setup!$C$9)</f>
        <v/>
      </c>
      <c r="P150" s="15"/>
      <c r="Q150" s="15"/>
      <c r="R150" s="15"/>
      <c r="S150" s="19" t="str">
        <f>IF(B150="","",IF(D150="Equity Delivery",0,IF(Setup!$C$8="Zerodha",IF(OR(D150="Equity Intraday",D150="F&amp;O Futures"),MIN(F150*H150*0.0003,20),20),20)))</f>
        <v/>
      </c>
      <c r="T150" s="19" t="str">
        <f>IF(B150="","",IF(D150="Equity Delivery",0,IF(Setup!$C$8="Zerodha",IF(OR(D150="Equity Intraday",D150="F&amp;O Futures"),MIN(G150*H150*0.0003,20),20),20)))</f>
        <v/>
      </c>
      <c r="U150" s="19" t="str">
        <f t="shared" si="70"/>
        <v/>
      </c>
      <c r="V150" s="19" t="str">
        <f t="shared" si="71"/>
        <v/>
      </c>
      <c r="W150" s="19" t="str">
        <f t="shared" si="72"/>
        <v/>
      </c>
      <c r="X150" s="19" t="str">
        <f t="shared" si="73"/>
        <v/>
      </c>
      <c r="Y150" s="19" t="str">
        <f t="shared" si="74"/>
        <v/>
      </c>
      <c r="Z150" s="19" t="str">
        <f t="shared" si="75"/>
        <v/>
      </c>
      <c r="AA150" s="19" t="str">
        <f t="shared" si="76"/>
        <v/>
      </c>
      <c r="AB150" s="19" t="str">
        <f t="shared" si="77"/>
        <v/>
      </c>
      <c r="AC150" s="19" t="str">
        <f t="shared" si="78"/>
        <v/>
      </c>
    </row>
    <row r="151" spans="1:29" x14ac:dyDescent="0.3">
      <c r="A151" s="13" t="str">
        <f t="shared" si="64"/>
        <v/>
      </c>
      <c r="B151" s="14"/>
      <c r="C151" s="15"/>
      <c r="D151" s="15"/>
      <c r="E151" s="15"/>
      <c r="F151" s="16"/>
      <c r="G151" s="16"/>
      <c r="H151" s="17"/>
      <c r="I151" s="16" t="str">
        <f t="shared" si="65"/>
        <v/>
      </c>
      <c r="J151" s="16" t="str">
        <f t="shared" si="66"/>
        <v/>
      </c>
      <c r="K151" s="16" t="str">
        <f t="shared" si="67"/>
        <v/>
      </c>
      <c r="L151" s="16" t="str">
        <f t="shared" si="68"/>
        <v/>
      </c>
      <c r="M151" s="16" t="str">
        <f t="shared" si="69"/>
        <v/>
      </c>
      <c r="N151" s="16" t="str">
        <f t="shared" si="79"/>
        <v/>
      </c>
      <c r="O151" s="18" t="str">
        <f>IF(B151="","",M151/Setup!$C$9)</f>
        <v/>
      </c>
      <c r="P151" s="15"/>
      <c r="Q151" s="15"/>
      <c r="R151" s="15"/>
      <c r="S151" s="19" t="str">
        <f>IF(B151="","",IF(D151="Equity Delivery",0,IF(Setup!$C$8="Zerodha",IF(OR(D151="Equity Intraday",D151="F&amp;O Futures"),MIN(F151*H151*0.0003,20),20),20)))</f>
        <v/>
      </c>
      <c r="T151" s="19" t="str">
        <f>IF(B151="","",IF(D151="Equity Delivery",0,IF(Setup!$C$8="Zerodha",IF(OR(D151="Equity Intraday",D151="F&amp;O Futures"),MIN(G151*H151*0.0003,20),20),20)))</f>
        <v/>
      </c>
      <c r="U151" s="19" t="str">
        <f t="shared" si="70"/>
        <v/>
      </c>
      <c r="V151" s="19" t="str">
        <f t="shared" si="71"/>
        <v/>
      </c>
      <c r="W151" s="19" t="str">
        <f t="shared" si="72"/>
        <v/>
      </c>
      <c r="X151" s="19" t="str">
        <f t="shared" si="73"/>
        <v/>
      </c>
      <c r="Y151" s="19" t="str">
        <f t="shared" si="74"/>
        <v/>
      </c>
      <c r="Z151" s="19" t="str">
        <f t="shared" si="75"/>
        <v/>
      </c>
      <c r="AA151" s="19" t="str">
        <f t="shared" si="76"/>
        <v/>
      </c>
      <c r="AB151" s="19" t="str">
        <f t="shared" si="77"/>
        <v/>
      </c>
      <c r="AC151" s="19" t="str">
        <f t="shared" si="78"/>
        <v/>
      </c>
    </row>
    <row r="152" spans="1:29" x14ac:dyDescent="0.3">
      <c r="A152" s="13" t="str">
        <f t="shared" si="64"/>
        <v/>
      </c>
      <c r="B152" s="14"/>
      <c r="C152" s="15"/>
      <c r="D152" s="15"/>
      <c r="E152" s="15"/>
      <c r="F152" s="16"/>
      <c r="G152" s="16"/>
      <c r="H152" s="17"/>
      <c r="I152" s="16" t="str">
        <f t="shared" si="65"/>
        <v/>
      </c>
      <c r="J152" s="16" t="str">
        <f t="shared" si="66"/>
        <v/>
      </c>
      <c r="K152" s="16" t="str">
        <f t="shared" si="67"/>
        <v/>
      </c>
      <c r="L152" s="16" t="str">
        <f t="shared" si="68"/>
        <v/>
      </c>
      <c r="M152" s="16" t="str">
        <f t="shared" si="69"/>
        <v/>
      </c>
      <c r="N152" s="16" t="str">
        <f t="shared" si="79"/>
        <v/>
      </c>
      <c r="O152" s="18" t="str">
        <f>IF(B152="","",M152/Setup!$C$9)</f>
        <v/>
      </c>
      <c r="P152" s="15"/>
      <c r="Q152" s="15"/>
      <c r="R152" s="15"/>
      <c r="S152" s="19" t="str">
        <f>IF(B152="","",IF(D152="Equity Delivery",0,IF(Setup!$C$8="Zerodha",IF(OR(D152="Equity Intraday",D152="F&amp;O Futures"),MIN(F152*H152*0.0003,20),20),20)))</f>
        <v/>
      </c>
      <c r="T152" s="19" t="str">
        <f>IF(B152="","",IF(D152="Equity Delivery",0,IF(Setup!$C$8="Zerodha",IF(OR(D152="Equity Intraday",D152="F&amp;O Futures"),MIN(G152*H152*0.0003,20),20),20)))</f>
        <v/>
      </c>
      <c r="U152" s="19" t="str">
        <f t="shared" si="70"/>
        <v/>
      </c>
      <c r="V152" s="19" t="str">
        <f t="shared" si="71"/>
        <v/>
      </c>
      <c r="W152" s="19" t="str">
        <f t="shared" si="72"/>
        <v/>
      </c>
      <c r="X152" s="19" t="str">
        <f t="shared" si="73"/>
        <v/>
      </c>
      <c r="Y152" s="19" t="str">
        <f t="shared" si="74"/>
        <v/>
      </c>
      <c r="Z152" s="19" t="str">
        <f t="shared" si="75"/>
        <v/>
      </c>
      <c r="AA152" s="19" t="str">
        <f t="shared" si="76"/>
        <v/>
      </c>
      <c r="AB152" s="19" t="str">
        <f t="shared" si="77"/>
        <v/>
      </c>
      <c r="AC152" s="19" t="str">
        <f t="shared" si="78"/>
        <v/>
      </c>
    </row>
    <row r="153" spans="1:29" x14ac:dyDescent="0.3">
      <c r="A153" s="13" t="str">
        <f t="shared" si="64"/>
        <v/>
      </c>
      <c r="B153" s="14"/>
      <c r="C153" s="15"/>
      <c r="D153" s="15"/>
      <c r="E153" s="15"/>
      <c r="F153" s="16"/>
      <c r="G153" s="16"/>
      <c r="H153" s="17"/>
      <c r="I153" s="16" t="str">
        <f t="shared" si="65"/>
        <v/>
      </c>
      <c r="J153" s="16" t="str">
        <f t="shared" si="66"/>
        <v/>
      </c>
      <c r="K153" s="16" t="str">
        <f t="shared" si="67"/>
        <v/>
      </c>
      <c r="L153" s="16" t="str">
        <f t="shared" si="68"/>
        <v/>
      </c>
      <c r="M153" s="16" t="str">
        <f t="shared" si="69"/>
        <v/>
      </c>
      <c r="N153" s="16" t="str">
        <f t="shared" si="79"/>
        <v/>
      </c>
      <c r="O153" s="18" t="str">
        <f>IF(B153="","",M153/Setup!$C$9)</f>
        <v/>
      </c>
      <c r="P153" s="15"/>
      <c r="Q153" s="15"/>
      <c r="R153" s="15"/>
      <c r="S153" s="19" t="str">
        <f>IF(B153="","",IF(D153="Equity Delivery",0,IF(Setup!$C$8="Zerodha",IF(OR(D153="Equity Intraday",D153="F&amp;O Futures"),MIN(F153*H153*0.0003,20),20),20)))</f>
        <v/>
      </c>
      <c r="T153" s="19" t="str">
        <f>IF(B153="","",IF(D153="Equity Delivery",0,IF(Setup!$C$8="Zerodha",IF(OR(D153="Equity Intraday",D153="F&amp;O Futures"),MIN(G153*H153*0.0003,20),20),20)))</f>
        <v/>
      </c>
      <c r="U153" s="19" t="str">
        <f t="shared" si="70"/>
        <v/>
      </c>
      <c r="V153" s="19" t="str">
        <f t="shared" si="71"/>
        <v/>
      </c>
      <c r="W153" s="19" t="str">
        <f t="shared" si="72"/>
        <v/>
      </c>
      <c r="X153" s="19" t="str">
        <f t="shared" si="73"/>
        <v/>
      </c>
      <c r="Y153" s="19" t="str">
        <f t="shared" si="74"/>
        <v/>
      </c>
      <c r="Z153" s="19" t="str">
        <f t="shared" si="75"/>
        <v/>
      </c>
      <c r="AA153" s="19" t="str">
        <f t="shared" si="76"/>
        <v/>
      </c>
      <c r="AB153" s="19" t="str">
        <f t="shared" si="77"/>
        <v/>
      </c>
      <c r="AC153" s="19" t="str">
        <f t="shared" si="78"/>
        <v/>
      </c>
    </row>
    <row r="154" spans="1:29" x14ac:dyDescent="0.3">
      <c r="A154" s="13" t="str">
        <f t="shared" si="64"/>
        <v/>
      </c>
      <c r="B154" s="14"/>
      <c r="C154" s="15"/>
      <c r="D154" s="15"/>
      <c r="E154" s="15"/>
      <c r="F154" s="16"/>
      <c r="G154" s="16"/>
      <c r="H154" s="17"/>
      <c r="I154" s="16" t="str">
        <f t="shared" si="65"/>
        <v/>
      </c>
      <c r="J154" s="16" t="str">
        <f t="shared" si="66"/>
        <v/>
      </c>
      <c r="K154" s="16" t="str">
        <f t="shared" si="67"/>
        <v/>
      </c>
      <c r="L154" s="16" t="str">
        <f t="shared" si="68"/>
        <v/>
      </c>
      <c r="M154" s="16" t="str">
        <f t="shared" si="69"/>
        <v/>
      </c>
      <c r="N154" s="16" t="str">
        <f t="shared" si="79"/>
        <v/>
      </c>
      <c r="O154" s="18" t="str">
        <f>IF(B154="","",M154/Setup!$C$9)</f>
        <v/>
      </c>
      <c r="P154" s="15"/>
      <c r="Q154" s="15"/>
      <c r="R154" s="15"/>
      <c r="S154" s="19" t="str">
        <f>IF(B154="","",IF(D154="Equity Delivery",0,IF(Setup!$C$8="Zerodha",IF(OR(D154="Equity Intraday",D154="F&amp;O Futures"),MIN(F154*H154*0.0003,20),20),20)))</f>
        <v/>
      </c>
      <c r="T154" s="19" t="str">
        <f>IF(B154="","",IF(D154="Equity Delivery",0,IF(Setup!$C$8="Zerodha",IF(OR(D154="Equity Intraday",D154="F&amp;O Futures"),MIN(G154*H154*0.0003,20),20),20)))</f>
        <v/>
      </c>
      <c r="U154" s="19" t="str">
        <f t="shared" si="70"/>
        <v/>
      </c>
      <c r="V154" s="19" t="str">
        <f t="shared" si="71"/>
        <v/>
      </c>
      <c r="W154" s="19" t="str">
        <f t="shared" si="72"/>
        <v/>
      </c>
      <c r="X154" s="19" t="str">
        <f t="shared" si="73"/>
        <v/>
      </c>
      <c r="Y154" s="19" t="str">
        <f t="shared" si="74"/>
        <v/>
      </c>
      <c r="Z154" s="19" t="str">
        <f t="shared" si="75"/>
        <v/>
      </c>
      <c r="AA154" s="19" t="str">
        <f t="shared" si="76"/>
        <v/>
      </c>
      <c r="AB154" s="19" t="str">
        <f t="shared" si="77"/>
        <v/>
      </c>
      <c r="AC154" s="19" t="str">
        <f t="shared" si="78"/>
        <v/>
      </c>
    </row>
    <row r="155" spans="1:29" x14ac:dyDescent="0.3">
      <c r="A155" s="13" t="str">
        <f t="shared" si="64"/>
        <v/>
      </c>
      <c r="B155" s="14"/>
      <c r="C155" s="15"/>
      <c r="D155" s="15"/>
      <c r="E155" s="15"/>
      <c r="F155" s="16"/>
      <c r="G155" s="16"/>
      <c r="H155" s="17"/>
      <c r="I155" s="16" t="str">
        <f t="shared" si="65"/>
        <v/>
      </c>
      <c r="J155" s="16" t="str">
        <f t="shared" si="66"/>
        <v/>
      </c>
      <c r="K155" s="16" t="str">
        <f t="shared" si="67"/>
        <v/>
      </c>
      <c r="L155" s="16" t="str">
        <f t="shared" si="68"/>
        <v/>
      </c>
      <c r="M155" s="16" t="str">
        <f t="shared" si="69"/>
        <v/>
      </c>
      <c r="N155" s="16" t="str">
        <f t="shared" si="79"/>
        <v/>
      </c>
      <c r="O155" s="18" t="str">
        <f>IF(B155="","",M155/Setup!$C$9)</f>
        <v/>
      </c>
      <c r="P155" s="15"/>
      <c r="Q155" s="15"/>
      <c r="R155" s="15"/>
      <c r="S155" s="19" t="str">
        <f>IF(B155="","",IF(D155="Equity Delivery",0,IF(Setup!$C$8="Zerodha",IF(OR(D155="Equity Intraday",D155="F&amp;O Futures"),MIN(F155*H155*0.0003,20),20),20)))</f>
        <v/>
      </c>
      <c r="T155" s="19" t="str">
        <f>IF(B155="","",IF(D155="Equity Delivery",0,IF(Setup!$C$8="Zerodha",IF(OR(D155="Equity Intraday",D155="F&amp;O Futures"),MIN(G155*H155*0.0003,20),20),20)))</f>
        <v/>
      </c>
      <c r="U155" s="19" t="str">
        <f t="shared" si="70"/>
        <v/>
      </c>
      <c r="V155" s="19" t="str">
        <f t="shared" si="71"/>
        <v/>
      </c>
      <c r="W155" s="19" t="str">
        <f t="shared" si="72"/>
        <v/>
      </c>
      <c r="X155" s="19" t="str">
        <f t="shared" si="73"/>
        <v/>
      </c>
      <c r="Y155" s="19" t="str">
        <f t="shared" si="74"/>
        <v/>
      </c>
      <c r="Z155" s="19" t="str">
        <f t="shared" si="75"/>
        <v/>
      </c>
      <c r="AA155" s="19" t="str">
        <f t="shared" si="76"/>
        <v/>
      </c>
      <c r="AB155" s="19" t="str">
        <f t="shared" si="77"/>
        <v/>
      </c>
      <c r="AC155" s="19" t="str">
        <f t="shared" si="78"/>
        <v/>
      </c>
    </row>
    <row r="156" spans="1:29" x14ac:dyDescent="0.3">
      <c r="A156" s="13" t="str">
        <f t="shared" si="64"/>
        <v/>
      </c>
      <c r="B156" s="14"/>
      <c r="C156" s="15"/>
      <c r="D156" s="15"/>
      <c r="E156" s="15"/>
      <c r="F156" s="16"/>
      <c r="G156" s="16"/>
      <c r="H156" s="17"/>
      <c r="I156" s="16" t="str">
        <f t="shared" si="65"/>
        <v/>
      </c>
      <c r="J156" s="16" t="str">
        <f t="shared" si="66"/>
        <v/>
      </c>
      <c r="K156" s="16" t="str">
        <f t="shared" si="67"/>
        <v/>
      </c>
      <c r="L156" s="16" t="str">
        <f t="shared" si="68"/>
        <v/>
      </c>
      <c r="M156" s="16" t="str">
        <f t="shared" si="69"/>
        <v/>
      </c>
      <c r="N156" s="16" t="str">
        <f t="shared" si="79"/>
        <v/>
      </c>
      <c r="O156" s="18" t="str">
        <f>IF(B156="","",M156/Setup!$C$9)</f>
        <v/>
      </c>
      <c r="P156" s="15"/>
      <c r="Q156" s="15"/>
      <c r="R156" s="15"/>
      <c r="S156" s="19" t="str">
        <f>IF(B156="","",IF(D156="Equity Delivery",0,IF(Setup!$C$8="Zerodha",IF(OR(D156="Equity Intraday",D156="F&amp;O Futures"),MIN(F156*H156*0.0003,20),20),20)))</f>
        <v/>
      </c>
      <c r="T156" s="19" t="str">
        <f>IF(B156="","",IF(D156="Equity Delivery",0,IF(Setup!$C$8="Zerodha",IF(OR(D156="Equity Intraday",D156="F&amp;O Futures"),MIN(G156*H156*0.0003,20),20),20)))</f>
        <v/>
      </c>
      <c r="U156" s="19" t="str">
        <f t="shared" si="70"/>
        <v/>
      </c>
      <c r="V156" s="19" t="str">
        <f t="shared" si="71"/>
        <v/>
      </c>
      <c r="W156" s="19" t="str">
        <f t="shared" si="72"/>
        <v/>
      </c>
      <c r="X156" s="19" t="str">
        <f t="shared" si="73"/>
        <v/>
      </c>
      <c r="Y156" s="19" t="str">
        <f t="shared" si="74"/>
        <v/>
      </c>
      <c r="Z156" s="19" t="str">
        <f t="shared" si="75"/>
        <v/>
      </c>
      <c r="AA156" s="19" t="str">
        <f t="shared" si="76"/>
        <v/>
      </c>
      <c r="AB156" s="19" t="str">
        <f t="shared" si="77"/>
        <v/>
      </c>
      <c r="AC156" s="19" t="str">
        <f t="shared" si="78"/>
        <v/>
      </c>
    </row>
    <row r="157" spans="1:29" x14ac:dyDescent="0.3">
      <c r="A157" s="13" t="str">
        <f t="shared" si="64"/>
        <v/>
      </c>
      <c r="B157" s="14"/>
      <c r="C157" s="15"/>
      <c r="D157" s="15"/>
      <c r="E157" s="15"/>
      <c r="F157" s="16"/>
      <c r="G157" s="16"/>
      <c r="H157" s="17"/>
      <c r="I157" s="16" t="str">
        <f t="shared" si="65"/>
        <v/>
      </c>
      <c r="J157" s="16" t="str">
        <f t="shared" si="66"/>
        <v/>
      </c>
      <c r="K157" s="16" t="str">
        <f t="shared" si="67"/>
        <v/>
      </c>
      <c r="L157" s="16" t="str">
        <f t="shared" si="68"/>
        <v/>
      </c>
      <c r="M157" s="16" t="str">
        <f t="shared" si="69"/>
        <v/>
      </c>
      <c r="N157" s="16" t="str">
        <f t="shared" si="79"/>
        <v/>
      </c>
      <c r="O157" s="18" t="str">
        <f>IF(B157="","",M157/Setup!$C$9)</f>
        <v/>
      </c>
      <c r="P157" s="15"/>
      <c r="Q157" s="15"/>
      <c r="R157" s="15"/>
      <c r="S157" s="19" t="str">
        <f>IF(B157="","",IF(D157="Equity Delivery",0,IF(Setup!$C$8="Zerodha",IF(OR(D157="Equity Intraday",D157="F&amp;O Futures"),MIN(F157*H157*0.0003,20),20),20)))</f>
        <v/>
      </c>
      <c r="T157" s="19" t="str">
        <f>IF(B157="","",IF(D157="Equity Delivery",0,IF(Setup!$C$8="Zerodha",IF(OR(D157="Equity Intraday",D157="F&amp;O Futures"),MIN(G157*H157*0.0003,20),20),20)))</f>
        <v/>
      </c>
      <c r="U157" s="19" t="str">
        <f t="shared" si="70"/>
        <v/>
      </c>
      <c r="V157" s="19" t="str">
        <f t="shared" si="71"/>
        <v/>
      </c>
      <c r="W157" s="19" t="str">
        <f t="shared" si="72"/>
        <v/>
      </c>
      <c r="X157" s="19" t="str">
        <f t="shared" si="73"/>
        <v/>
      </c>
      <c r="Y157" s="19" t="str">
        <f t="shared" si="74"/>
        <v/>
      </c>
      <c r="Z157" s="19" t="str">
        <f t="shared" si="75"/>
        <v/>
      </c>
      <c r="AA157" s="19" t="str">
        <f t="shared" si="76"/>
        <v/>
      </c>
      <c r="AB157" s="19" t="str">
        <f t="shared" si="77"/>
        <v/>
      </c>
      <c r="AC157" s="19" t="str">
        <f t="shared" si="78"/>
        <v/>
      </c>
    </row>
    <row r="158" spans="1:29" x14ac:dyDescent="0.3">
      <c r="A158" s="13" t="str">
        <f t="shared" si="64"/>
        <v/>
      </c>
      <c r="B158" s="14"/>
      <c r="C158" s="15"/>
      <c r="D158" s="15"/>
      <c r="E158" s="15"/>
      <c r="F158" s="16"/>
      <c r="G158" s="16"/>
      <c r="H158" s="17"/>
      <c r="I158" s="16" t="str">
        <f t="shared" si="65"/>
        <v/>
      </c>
      <c r="J158" s="16" t="str">
        <f t="shared" si="66"/>
        <v/>
      </c>
      <c r="K158" s="16" t="str">
        <f t="shared" si="67"/>
        <v/>
      </c>
      <c r="L158" s="16" t="str">
        <f t="shared" si="68"/>
        <v/>
      </c>
      <c r="M158" s="16" t="str">
        <f t="shared" si="69"/>
        <v/>
      </c>
      <c r="N158" s="16" t="str">
        <f t="shared" si="79"/>
        <v/>
      </c>
      <c r="O158" s="18" t="str">
        <f>IF(B158="","",M158/Setup!$C$9)</f>
        <v/>
      </c>
      <c r="P158" s="15"/>
      <c r="Q158" s="15"/>
      <c r="R158" s="15"/>
      <c r="S158" s="19" t="str">
        <f>IF(B158="","",IF(D158="Equity Delivery",0,IF(Setup!$C$8="Zerodha",IF(OR(D158="Equity Intraday",D158="F&amp;O Futures"),MIN(F158*H158*0.0003,20),20),20)))</f>
        <v/>
      </c>
      <c r="T158" s="19" t="str">
        <f>IF(B158="","",IF(D158="Equity Delivery",0,IF(Setup!$C$8="Zerodha",IF(OR(D158="Equity Intraday",D158="F&amp;O Futures"),MIN(G158*H158*0.0003,20),20),20)))</f>
        <v/>
      </c>
      <c r="U158" s="19" t="str">
        <f t="shared" si="70"/>
        <v/>
      </c>
      <c r="V158" s="19" t="str">
        <f t="shared" si="71"/>
        <v/>
      </c>
      <c r="W158" s="19" t="str">
        <f t="shared" si="72"/>
        <v/>
      </c>
      <c r="X158" s="19" t="str">
        <f t="shared" si="73"/>
        <v/>
      </c>
      <c r="Y158" s="19" t="str">
        <f t="shared" si="74"/>
        <v/>
      </c>
      <c r="Z158" s="19" t="str">
        <f t="shared" si="75"/>
        <v/>
      </c>
      <c r="AA158" s="19" t="str">
        <f t="shared" si="76"/>
        <v/>
      </c>
      <c r="AB158" s="19" t="str">
        <f t="shared" si="77"/>
        <v/>
      </c>
      <c r="AC158" s="19" t="str">
        <f t="shared" si="78"/>
        <v/>
      </c>
    </row>
    <row r="159" spans="1:29" x14ac:dyDescent="0.3">
      <c r="A159" s="13" t="str">
        <f t="shared" si="64"/>
        <v/>
      </c>
      <c r="B159" s="14"/>
      <c r="C159" s="15"/>
      <c r="D159" s="15"/>
      <c r="E159" s="15"/>
      <c r="F159" s="16"/>
      <c r="G159" s="16"/>
      <c r="H159" s="17"/>
      <c r="I159" s="16" t="str">
        <f t="shared" si="65"/>
        <v/>
      </c>
      <c r="J159" s="16" t="str">
        <f t="shared" si="66"/>
        <v/>
      </c>
      <c r="K159" s="16" t="str">
        <f t="shared" si="67"/>
        <v/>
      </c>
      <c r="L159" s="16" t="str">
        <f t="shared" si="68"/>
        <v/>
      </c>
      <c r="M159" s="16" t="str">
        <f t="shared" si="69"/>
        <v/>
      </c>
      <c r="N159" s="16" t="str">
        <f t="shared" si="79"/>
        <v/>
      </c>
      <c r="O159" s="18" t="str">
        <f>IF(B159="","",M159/Setup!$C$9)</f>
        <v/>
      </c>
      <c r="P159" s="15"/>
      <c r="Q159" s="15"/>
      <c r="R159" s="15"/>
      <c r="S159" s="19" t="str">
        <f>IF(B159="","",IF(D159="Equity Delivery",0,IF(Setup!$C$8="Zerodha",IF(OR(D159="Equity Intraday",D159="F&amp;O Futures"),MIN(F159*H159*0.0003,20),20),20)))</f>
        <v/>
      </c>
      <c r="T159" s="19" t="str">
        <f>IF(B159="","",IF(D159="Equity Delivery",0,IF(Setup!$C$8="Zerodha",IF(OR(D159="Equity Intraday",D159="F&amp;O Futures"),MIN(G159*H159*0.0003,20),20),20)))</f>
        <v/>
      </c>
      <c r="U159" s="19" t="str">
        <f t="shared" si="70"/>
        <v/>
      </c>
      <c r="V159" s="19" t="str">
        <f t="shared" si="71"/>
        <v/>
      </c>
      <c r="W159" s="19" t="str">
        <f t="shared" si="72"/>
        <v/>
      </c>
      <c r="X159" s="19" t="str">
        <f t="shared" si="73"/>
        <v/>
      </c>
      <c r="Y159" s="19" t="str">
        <f t="shared" si="74"/>
        <v/>
      </c>
      <c r="Z159" s="19" t="str">
        <f t="shared" si="75"/>
        <v/>
      </c>
      <c r="AA159" s="19" t="str">
        <f t="shared" si="76"/>
        <v/>
      </c>
      <c r="AB159" s="19" t="str">
        <f t="shared" si="77"/>
        <v/>
      </c>
      <c r="AC159" s="19" t="str">
        <f t="shared" si="78"/>
        <v/>
      </c>
    </row>
    <row r="160" spans="1:29" x14ac:dyDescent="0.3">
      <c r="A160" s="13" t="str">
        <f t="shared" si="64"/>
        <v/>
      </c>
      <c r="B160" s="14"/>
      <c r="C160" s="15"/>
      <c r="D160" s="15"/>
      <c r="E160" s="15"/>
      <c r="F160" s="16"/>
      <c r="G160" s="16"/>
      <c r="H160" s="17"/>
      <c r="I160" s="16" t="str">
        <f t="shared" si="65"/>
        <v/>
      </c>
      <c r="J160" s="16" t="str">
        <f t="shared" si="66"/>
        <v/>
      </c>
      <c r="K160" s="16" t="str">
        <f t="shared" si="67"/>
        <v/>
      </c>
      <c r="L160" s="16" t="str">
        <f t="shared" si="68"/>
        <v/>
      </c>
      <c r="M160" s="16" t="str">
        <f t="shared" si="69"/>
        <v/>
      </c>
      <c r="N160" s="16" t="str">
        <f t="shared" si="79"/>
        <v/>
      </c>
      <c r="O160" s="18" t="str">
        <f>IF(B160="","",M160/Setup!$C$9)</f>
        <v/>
      </c>
      <c r="P160" s="15"/>
      <c r="Q160" s="15"/>
      <c r="R160" s="15"/>
      <c r="S160" s="19" t="str">
        <f>IF(B160="","",IF(D160="Equity Delivery",0,IF(Setup!$C$8="Zerodha",IF(OR(D160="Equity Intraday",D160="F&amp;O Futures"),MIN(F160*H160*0.0003,20),20),20)))</f>
        <v/>
      </c>
      <c r="T160" s="19" t="str">
        <f>IF(B160="","",IF(D160="Equity Delivery",0,IF(Setup!$C$8="Zerodha",IF(OR(D160="Equity Intraday",D160="F&amp;O Futures"),MIN(G160*H160*0.0003,20),20),20)))</f>
        <v/>
      </c>
      <c r="U160" s="19" t="str">
        <f t="shared" si="70"/>
        <v/>
      </c>
      <c r="V160" s="19" t="str">
        <f t="shared" si="71"/>
        <v/>
      </c>
      <c r="W160" s="19" t="str">
        <f t="shared" si="72"/>
        <v/>
      </c>
      <c r="X160" s="19" t="str">
        <f t="shared" si="73"/>
        <v/>
      </c>
      <c r="Y160" s="19" t="str">
        <f t="shared" si="74"/>
        <v/>
      </c>
      <c r="Z160" s="19" t="str">
        <f t="shared" si="75"/>
        <v/>
      </c>
      <c r="AA160" s="19" t="str">
        <f t="shared" si="76"/>
        <v/>
      </c>
      <c r="AB160" s="19" t="str">
        <f t="shared" si="77"/>
        <v/>
      </c>
      <c r="AC160" s="19" t="str">
        <f t="shared" si="78"/>
        <v/>
      </c>
    </row>
    <row r="161" spans="1:29" x14ac:dyDescent="0.3">
      <c r="A161" s="13" t="str">
        <f t="shared" si="64"/>
        <v/>
      </c>
      <c r="B161" s="14"/>
      <c r="C161" s="15"/>
      <c r="D161" s="15"/>
      <c r="E161" s="15"/>
      <c r="F161" s="16"/>
      <c r="G161" s="16"/>
      <c r="H161" s="17"/>
      <c r="I161" s="16" t="str">
        <f t="shared" si="65"/>
        <v/>
      </c>
      <c r="J161" s="16" t="str">
        <f t="shared" si="66"/>
        <v/>
      </c>
      <c r="K161" s="16" t="str">
        <f t="shared" si="67"/>
        <v/>
      </c>
      <c r="L161" s="16" t="str">
        <f t="shared" si="68"/>
        <v/>
      </c>
      <c r="M161" s="16" t="str">
        <f t="shared" si="69"/>
        <v/>
      </c>
      <c r="N161" s="16" t="str">
        <f t="shared" si="79"/>
        <v/>
      </c>
      <c r="O161" s="18" t="str">
        <f>IF(B161="","",M161/Setup!$C$9)</f>
        <v/>
      </c>
      <c r="P161" s="15"/>
      <c r="Q161" s="15"/>
      <c r="R161" s="15"/>
      <c r="S161" s="19" t="str">
        <f>IF(B161="","",IF(D161="Equity Delivery",0,IF(Setup!$C$8="Zerodha",IF(OR(D161="Equity Intraday",D161="F&amp;O Futures"),MIN(F161*H161*0.0003,20),20),20)))</f>
        <v/>
      </c>
      <c r="T161" s="19" t="str">
        <f>IF(B161="","",IF(D161="Equity Delivery",0,IF(Setup!$C$8="Zerodha",IF(OR(D161="Equity Intraday",D161="F&amp;O Futures"),MIN(G161*H161*0.0003,20),20),20)))</f>
        <v/>
      </c>
      <c r="U161" s="19" t="str">
        <f t="shared" si="70"/>
        <v/>
      </c>
      <c r="V161" s="19" t="str">
        <f t="shared" si="71"/>
        <v/>
      </c>
      <c r="W161" s="19" t="str">
        <f t="shared" si="72"/>
        <v/>
      </c>
      <c r="X161" s="19" t="str">
        <f t="shared" si="73"/>
        <v/>
      </c>
      <c r="Y161" s="19" t="str">
        <f t="shared" si="74"/>
        <v/>
      </c>
      <c r="Z161" s="19" t="str">
        <f t="shared" si="75"/>
        <v/>
      </c>
      <c r="AA161" s="19" t="str">
        <f t="shared" si="76"/>
        <v/>
      </c>
      <c r="AB161" s="19" t="str">
        <f t="shared" si="77"/>
        <v/>
      </c>
      <c r="AC161" s="19" t="str">
        <f t="shared" si="78"/>
        <v/>
      </c>
    </row>
    <row r="162" spans="1:29" x14ac:dyDescent="0.3">
      <c r="A162" s="13" t="str">
        <f t="shared" si="64"/>
        <v/>
      </c>
      <c r="B162" s="14"/>
      <c r="C162" s="15"/>
      <c r="D162" s="15"/>
      <c r="E162" s="15"/>
      <c r="F162" s="16"/>
      <c r="G162" s="16"/>
      <c r="H162" s="17"/>
      <c r="I162" s="16" t="str">
        <f t="shared" si="65"/>
        <v/>
      </c>
      <c r="J162" s="16" t="str">
        <f t="shared" si="66"/>
        <v/>
      </c>
      <c r="K162" s="16" t="str">
        <f t="shared" si="67"/>
        <v/>
      </c>
      <c r="L162" s="16" t="str">
        <f t="shared" si="68"/>
        <v/>
      </c>
      <c r="M162" s="16" t="str">
        <f t="shared" si="69"/>
        <v/>
      </c>
      <c r="N162" s="16" t="str">
        <f t="shared" si="79"/>
        <v/>
      </c>
      <c r="O162" s="18" t="str">
        <f>IF(B162="","",M162/Setup!$C$9)</f>
        <v/>
      </c>
      <c r="P162" s="15"/>
      <c r="Q162" s="15"/>
      <c r="R162" s="15"/>
      <c r="S162" s="19" t="str">
        <f>IF(B162="","",IF(D162="Equity Delivery",0,IF(Setup!$C$8="Zerodha",IF(OR(D162="Equity Intraday",D162="F&amp;O Futures"),MIN(F162*H162*0.0003,20),20),20)))</f>
        <v/>
      </c>
      <c r="T162" s="19" t="str">
        <f>IF(B162="","",IF(D162="Equity Delivery",0,IF(Setup!$C$8="Zerodha",IF(OR(D162="Equity Intraday",D162="F&amp;O Futures"),MIN(G162*H162*0.0003,20),20),20)))</f>
        <v/>
      </c>
      <c r="U162" s="19" t="str">
        <f t="shared" si="70"/>
        <v/>
      </c>
      <c r="V162" s="19" t="str">
        <f t="shared" si="71"/>
        <v/>
      </c>
      <c r="W162" s="19" t="str">
        <f t="shared" si="72"/>
        <v/>
      </c>
      <c r="X162" s="19" t="str">
        <f t="shared" si="73"/>
        <v/>
      </c>
      <c r="Y162" s="19" t="str">
        <f t="shared" si="74"/>
        <v/>
      </c>
      <c r="Z162" s="19" t="str">
        <f t="shared" si="75"/>
        <v/>
      </c>
      <c r="AA162" s="19" t="str">
        <f t="shared" si="76"/>
        <v/>
      </c>
      <c r="AB162" s="19" t="str">
        <f t="shared" si="77"/>
        <v/>
      </c>
      <c r="AC162" s="19" t="str">
        <f t="shared" si="78"/>
        <v/>
      </c>
    </row>
    <row r="163" spans="1:29" x14ac:dyDescent="0.3">
      <c r="A163" s="13" t="str">
        <f t="shared" ref="A163:A194" si="80">IF(B163="","",ROW()-2)</f>
        <v/>
      </c>
      <c r="B163" s="14"/>
      <c r="C163" s="15"/>
      <c r="D163" s="15"/>
      <c r="E163" s="15"/>
      <c r="F163" s="16"/>
      <c r="G163" s="16"/>
      <c r="H163" s="17"/>
      <c r="I163" s="16" t="str">
        <f t="shared" ref="I163:I194" si="81">IF(OR(B163="",F163="",G163="",H163=""),"",IF(E163="Long",(G163-F163)*H163,(F163-G163)*H163))</f>
        <v/>
      </c>
      <c r="J163" s="16" t="str">
        <f t="shared" ref="J163:J194" si="82">IF(B163="","",S163+U163+W163+Y163+AA163+AB163)</f>
        <v/>
      </c>
      <c r="K163" s="16" t="str">
        <f t="shared" ref="K163:K194" si="83">IF(B163="","",T163+V163+X163+Z163+AC163)</f>
        <v/>
      </c>
      <c r="L163" s="16" t="str">
        <f t="shared" ref="L163:L194" si="84">IF(B163="","",J163+K163)</f>
        <v/>
      </c>
      <c r="M163" s="16" t="str">
        <f t="shared" ref="M163:M194" si="85">IF(B163="","",I163-L163)</f>
        <v/>
      </c>
      <c r="N163" s="16" t="str">
        <f t="shared" si="79"/>
        <v/>
      </c>
      <c r="O163" s="18" t="str">
        <f>IF(B163="","",M163/Setup!$C$9)</f>
        <v/>
      </c>
      <c r="P163" s="15"/>
      <c r="Q163" s="15"/>
      <c r="R163" s="15"/>
      <c r="S163" s="19" t="str">
        <f>IF(B163="","",IF(D163="Equity Delivery",0,IF(Setup!$C$8="Zerodha",IF(OR(D163="Equity Intraday",D163="F&amp;O Futures"),MIN(F163*H163*0.0003,20),20),20)))</f>
        <v/>
      </c>
      <c r="T163" s="19" t="str">
        <f>IF(B163="","",IF(D163="Equity Delivery",0,IF(Setup!$C$8="Zerodha",IF(OR(D163="Equity Intraday",D163="F&amp;O Futures"),MIN(G163*H163*0.0003,20),20),20)))</f>
        <v/>
      </c>
      <c r="U163" s="19" t="str">
        <f t="shared" ref="U163:U194" si="86">IF(B163="","",IF(D163="Equity Delivery",F163*H163*0.001,0))</f>
        <v/>
      </c>
      <c r="V163" s="19" t="str">
        <f t="shared" ref="V163:V194" si="87">IF(B163="","",IF(D163="Equity Delivery",G163*H163*0.001,IF(D163="Equity Intraday",G163*H163*0.00025,IF(D163="F&amp;O Futures",G163*H163*0.0002,IF(D163="F&amp;O Options",G163*H163*0.001,0)))))</f>
        <v/>
      </c>
      <c r="W163" s="19" t="str">
        <f t="shared" ref="W163:W194" si="88">IF(B163="","",F163*H163*IF(OR(D163="Equity Delivery",D163="Equity Intraday"),0.0000297,IF(D163="F&amp;O Futures",0.0000173,IF(D163="F&amp;O Options",0.000495,0))))</f>
        <v/>
      </c>
      <c r="X163" s="19" t="str">
        <f t="shared" ref="X163:X194" si="89">IF(B163="","",G163*H163*IF(OR(D163="Equity Delivery",D163="Equity Intraday"),0.0000297,IF(D163="F&amp;O Futures",0.0000173,IF(D163="F&amp;O Options",0.000495,0))))</f>
        <v/>
      </c>
      <c r="Y163" s="19" t="str">
        <f t="shared" ref="Y163:Y194" si="90">IF(B163="","",F163*H163*0.000001)</f>
        <v/>
      </c>
      <c r="Z163" s="19" t="str">
        <f t="shared" ref="Z163:Z194" si="91">IF(B163="","",G163*H163*0.000001)</f>
        <v/>
      </c>
      <c r="AA163" s="19" t="str">
        <f t="shared" ref="AA163:AA194" si="92">IF(B163="","",F163*H163*IF(D163="Equity Delivery",0.00015,IF(D163="Equity Intraday",0.00003,IF(D163="F&amp;O Futures",0.00002,IF(D163="F&amp;O Options",0.00003,0)))))</f>
        <v/>
      </c>
      <c r="AB163" s="19" t="str">
        <f t="shared" ref="AB163:AB194" si="93">IF(B163="","",0.18*(S163+W163+Y163))</f>
        <v/>
      </c>
      <c r="AC163" s="19" t="str">
        <f t="shared" ref="AC163:AC194" si="94">IF(B163="","",0.18*(T163+X163+Z163))</f>
        <v/>
      </c>
    </row>
    <row r="164" spans="1:29" x14ac:dyDescent="0.3">
      <c r="A164" s="13" t="str">
        <f t="shared" si="80"/>
        <v/>
      </c>
      <c r="B164" s="14"/>
      <c r="C164" s="15"/>
      <c r="D164" s="15"/>
      <c r="E164" s="15"/>
      <c r="F164" s="16"/>
      <c r="G164" s="16"/>
      <c r="H164" s="17"/>
      <c r="I164" s="16" t="str">
        <f t="shared" si="81"/>
        <v/>
      </c>
      <c r="J164" s="16" t="str">
        <f t="shared" si="82"/>
        <v/>
      </c>
      <c r="K164" s="16" t="str">
        <f t="shared" si="83"/>
        <v/>
      </c>
      <c r="L164" s="16" t="str">
        <f t="shared" si="84"/>
        <v/>
      </c>
      <c r="M164" s="16" t="str">
        <f t="shared" si="85"/>
        <v/>
      </c>
      <c r="N164" s="16" t="str">
        <f t="shared" ref="N164:N195" si="95">IF(B164="","",M164+IF(N163="",0,N163))</f>
        <v/>
      </c>
      <c r="O164" s="18" t="str">
        <f>IF(B164="","",M164/Setup!$C$9)</f>
        <v/>
      </c>
      <c r="P164" s="15"/>
      <c r="Q164" s="15"/>
      <c r="R164" s="15"/>
      <c r="S164" s="19" t="str">
        <f>IF(B164="","",IF(D164="Equity Delivery",0,IF(Setup!$C$8="Zerodha",IF(OR(D164="Equity Intraday",D164="F&amp;O Futures"),MIN(F164*H164*0.0003,20),20),20)))</f>
        <v/>
      </c>
      <c r="T164" s="19" t="str">
        <f>IF(B164="","",IF(D164="Equity Delivery",0,IF(Setup!$C$8="Zerodha",IF(OR(D164="Equity Intraday",D164="F&amp;O Futures"),MIN(G164*H164*0.0003,20),20),20)))</f>
        <v/>
      </c>
      <c r="U164" s="19" t="str">
        <f t="shared" si="86"/>
        <v/>
      </c>
      <c r="V164" s="19" t="str">
        <f t="shared" si="87"/>
        <v/>
      </c>
      <c r="W164" s="19" t="str">
        <f t="shared" si="88"/>
        <v/>
      </c>
      <c r="X164" s="19" t="str">
        <f t="shared" si="89"/>
        <v/>
      </c>
      <c r="Y164" s="19" t="str">
        <f t="shared" si="90"/>
        <v/>
      </c>
      <c r="Z164" s="19" t="str">
        <f t="shared" si="91"/>
        <v/>
      </c>
      <c r="AA164" s="19" t="str">
        <f t="shared" si="92"/>
        <v/>
      </c>
      <c r="AB164" s="19" t="str">
        <f t="shared" si="93"/>
        <v/>
      </c>
      <c r="AC164" s="19" t="str">
        <f t="shared" si="94"/>
        <v/>
      </c>
    </row>
    <row r="165" spans="1:29" x14ac:dyDescent="0.3">
      <c r="A165" s="13" t="str">
        <f t="shared" si="80"/>
        <v/>
      </c>
      <c r="B165" s="14"/>
      <c r="C165" s="15"/>
      <c r="D165" s="15"/>
      <c r="E165" s="15"/>
      <c r="F165" s="16"/>
      <c r="G165" s="16"/>
      <c r="H165" s="17"/>
      <c r="I165" s="16" t="str">
        <f t="shared" si="81"/>
        <v/>
      </c>
      <c r="J165" s="16" t="str">
        <f t="shared" si="82"/>
        <v/>
      </c>
      <c r="K165" s="16" t="str">
        <f t="shared" si="83"/>
        <v/>
      </c>
      <c r="L165" s="16" t="str">
        <f t="shared" si="84"/>
        <v/>
      </c>
      <c r="M165" s="16" t="str">
        <f t="shared" si="85"/>
        <v/>
      </c>
      <c r="N165" s="16" t="str">
        <f t="shared" si="95"/>
        <v/>
      </c>
      <c r="O165" s="18" t="str">
        <f>IF(B165="","",M165/Setup!$C$9)</f>
        <v/>
      </c>
      <c r="P165" s="15"/>
      <c r="Q165" s="15"/>
      <c r="R165" s="15"/>
      <c r="S165" s="19" t="str">
        <f>IF(B165="","",IF(D165="Equity Delivery",0,IF(Setup!$C$8="Zerodha",IF(OR(D165="Equity Intraday",D165="F&amp;O Futures"),MIN(F165*H165*0.0003,20),20),20)))</f>
        <v/>
      </c>
      <c r="T165" s="19" t="str">
        <f>IF(B165="","",IF(D165="Equity Delivery",0,IF(Setup!$C$8="Zerodha",IF(OR(D165="Equity Intraday",D165="F&amp;O Futures"),MIN(G165*H165*0.0003,20),20),20)))</f>
        <v/>
      </c>
      <c r="U165" s="19" t="str">
        <f t="shared" si="86"/>
        <v/>
      </c>
      <c r="V165" s="19" t="str">
        <f t="shared" si="87"/>
        <v/>
      </c>
      <c r="W165" s="19" t="str">
        <f t="shared" si="88"/>
        <v/>
      </c>
      <c r="X165" s="19" t="str">
        <f t="shared" si="89"/>
        <v/>
      </c>
      <c r="Y165" s="19" t="str">
        <f t="shared" si="90"/>
        <v/>
      </c>
      <c r="Z165" s="19" t="str">
        <f t="shared" si="91"/>
        <v/>
      </c>
      <c r="AA165" s="19" t="str">
        <f t="shared" si="92"/>
        <v/>
      </c>
      <c r="AB165" s="19" t="str">
        <f t="shared" si="93"/>
        <v/>
      </c>
      <c r="AC165" s="19" t="str">
        <f t="shared" si="94"/>
        <v/>
      </c>
    </row>
    <row r="166" spans="1:29" x14ac:dyDescent="0.3">
      <c r="A166" s="13" t="str">
        <f t="shared" si="80"/>
        <v/>
      </c>
      <c r="B166" s="14"/>
      <c r="C166" s="15"/>
      <c r="D166" s="15"/>
      <c r="E166" s="15"/>
      <c r="F166" s="16"/>
      <c r="G166" s="16"/>
      <c r="H166" s="17"/>
      <c r="I166" s="16" t="str">
        <f t="shared" si="81"/>
        <v/>
      </c>
      <c r="J166" s="16" t="str">
        <f t="shared" si="82"/>
        <v/>
      </c>
      <c r="K166" s="16" t="str">
        <f t="shared" si="83"/>
        <v/>
      </c>
      <c r="L166" s="16" t="str">
        <f t="shared" si="84"/>
        <v/>
      </c>
      <c r="M166" s="16" t="str">
        <f t="shared" si="85"/>
        <v/>
      </c>
      <c r="N166" s="16" t="str">
        <f t="shared" si="95"/>
        <v/>
      </c>
      <c r="O166" s="18" t="str">
        <f>IF(B166="","",M166/Setup!$C$9)</f>
        <v/>
      </c>
      <c r="P166" s="15"/>
      <c r="Q166" s="15"/>
      <c r="R166" s="15"/>
      <c r="S166" s="19" t="str">
        <f>IF(B166="","",IF(D166="Equity Delivery",0,IF(Setup!$C$8="Zerodha",IF(OR(D166="Equity Intraday",D166="F&amp;O Futures"),MIN(F166*H166*0.0003,20),20),20)))</f>
        <v/>
      </c>
      <c r="T166" s="19" t="str">
        <f>IF(B166="","",IF(D166="Equity Delivery",0,IF(Setup!$C$8="Zerodha",IF(OR(D166="Equity Intraday",D166="F&amp;O Futures"),MIN(G166*H166*0.0003,20),20),20)))</f>
        <v/>
      </c>
      <c r="U166" s="19" t="str">
        <f t="shared" si="86"/>
        <v/>
      </c>
      <c r="V166" s="19" t="str">
        <f t="shared" si="87"/>
        <v/>
      </c>
      <c r="W166" s="19" t="str">
        <f t="shared" si="88"/>
        <v/>
      </c>
      <c r="X166" s="19" t="str">
        <f t="shared" si="89"/>
        <v/>
      </c>
      <c r="Y166" s="19" t="str">
        <f t="shared" si="90"/>
        <v/>
      </c>
      <c r="Z166" s="19" t="str">
        <f t="shared" si="91"/>
        <v/>
      </c>
      <c r="AA166" s="19" t="str">
        <f t="shared" si="92"/>
        <v/>
      </c>
      <c r="AB166" s="19" t="str">
        <f t="shared" si="93"/>
        <v/>
      </c>
      <c r="AC166" s="19" t="str">
        <f t="shared" si="94"/>
        <v/>
      </c>
    </row>
    <row r="167" spans="1:29" x14ac:dyDescent="0.3">
      <c r="A167" s="13" t="str">
        <f t="shared" si="80"/>
        <v/>
      </c>
      <c r="B167" s="14"/>
      <c r="C167" s="15"/>
      <c r="D167" s="15"/>
      <c r="E167" s="15"/>
      <c r="F167" s="16"/>
      <c r="G167" s="16"/>
      <c r="H167" s="17"/>
      <c r="I167" s="16" t="str">
        <f t="shared" si="81"/>
        <v/>
      </c>
      <c r="J167" s="16" t="str">
        <f t="shared" si="82"/>
        <v/>
      </c>
      <c r="K167" s="16" t="str">
        <f t="shared" si="83"/>
        <v/>
      </c>
      <c r="L167" s="16" t="str">
        <f t="shared" si="84"/>
        <v/>
      </c>
      <c r="M167" s="16" t="str">
        <f t="shared" si="85"/>
        <v/>
      </c>
      <c r="N167" s="16" t="str">
        <f t="shared" si="95"/>
        <v/>
      </c>
      <c r="O167" s="18" t="str">
        <f>IF(B167="","",M167/Setup!$C$9)</f>
        <v/>
      </c>
      <c r="P167" s="15"/>
      <c r="Q167" s="15"/>
      <c r="R167" s="15"/>
      <c r="S167" s="19" t="str">
        <f>IF(B167="","",IF(D167="Equity Delivery",0,IF(Setup!$C$8="Zerodha",IF(OR(D167="Equity Intraday",D167="F&amp;O Futures"),MIN(F167*H167*0.0003,20),20),20)))</f>
        <v/>
      </c>
      <c r="T167" s="19" t="str">
        <f>IF(B167="","",IF(D167="Equity Delivery",0,IF(Setup!$C$8="Zerodha",IF(OR(D167="Equity Intraday",D167="F&amp;O Futures"),MIN(G167*H167*0.0003,20),20),20)))</f>
        <v/>
      </c>
      <c r="U167" s="19" t="str">
        <f t="shared" si="86"/>
        <v/>
      </c>
      <c r="V167" s="19" t="str">
        <f t="shared" si="87"/>
        <v/>
      </c>
      <c r="W167" s="19" t="str">
        <f t="shared" si="88"/>
        <v/>
      </c>
      <c r="X167" s="19" t="str">
        <f t="shared" si="89"/>
        <v/>
      </c>
      <c r="Y167" s="19" t="str">
        <f t="shared" si="90"/>
        <v/>
      </c>
      <c r="Z167" s="19" t="str">
        <f t="shared" si="91"/>
        <v/>
      </c>
      <c r="AA167" s="19" t="str">
        <f t="shared" si="92"/>
        <v/>
      </c>
      <c r="AB167" s="19" t="str">
        <f t="shared" si="93"/>
        <v/>
      </c>
      <c r="AC167" s="19" t="str">
        <f t="shared" si="94"/>
        <v/>
      </c>
    </row>
    <row r="168" spans="1:29" x14ac:dyDescent="0.3">
      <c r="A168" s="13" t="str">
        <f t="shared" si="80"/>
        <v/>
      </c>
      <c r="B168" s="14"/>
      <c r="C168" s="15"/>
      <c r="D168" s="15"/>
      <c r="E168" s="15"/>
      <c r="F168" s="16"/>
      <c r="G168" s="16"/>
      <c r="H168" s="17"/>
      <c r="I168" s="16" t="str">
        <f t="shared" si="81"/>
        <v/>
      </c>
      <c r="J168" s="16" t="str">
        <f t="shared" si="82"/>
        <v/>
      </c>
      <c r="K168" s="16" t="str">
        <f t="shared" si="83"/>
        <v/>
      </c>
      <c r="L168" s="16" t="str">
        <f t="shared" si="84"/>
        <v/>
      </c>
      <c r="M168" s="16" t="str">
        <f t="shared" si="85"/>
        <v/>
      </c>
      <c r="N168" s="16" t="str">
        <f t="shared" si="95"/>
        <v/>
      </c>
      <c r="O168" s="18" t="str">
        <f>IF(B168="","",M168/Setup!$C$9)</f>
        <v/>
      </c>
      <c r="P168" s="15"/>
      <c r="Q168" s="15"/>
      <c r="R168" s="15"/>
      <c r="S168" s="19" t="str">
        <f>IF(B168="","",IF(D168="Equity Delivery",0,IF(Setup!$C$8="Zerodha",IF(OR(D168="Equity Intraday",D168="F&amp;O Futures"),MIN(F168*H168*0.0003,20),20),20)))</f>
        <v/>
      </c>
      <c r="T168" s="19" t="str">
        <f>IF(B168="","",IF(D168="Equity Delivery",0,IF(Setup!$C$8="Zerodha",IF(OR(D168="Equity Intraday",D168="F&amp;O Futures"),MIN(G168*H168*0.0003,20),20),20)))</f>
        <v/>
      </c>
      <c r="U168" s="19" t="str">
        <f t="shared" si="86"/>
        <v/>
      </c>
      <c r="V168" s="19" t="str">
        <f t="shared" si="87"/>
        <v/>
      </c>
      <c r="W168" s="19" t="str">
        <f t="shared" si="88"/>
        <v/>
      </c>
      <c r="X168" s="19" t="str">
        <f t="shared" si="89"/>
        <v/>
      </c>
      <c r="Y168" s="19" t="str">
        <f t="shared" si="90"/>
        <v/>
      </c>
      <c r="Z168" s="19" t="str">
        <f t="shared" si="91"/>
        <v/>
      </c>
      <c r="AA168" s="19" t="str">
        <f t="shared" si="92"/>
        <v/>
      </c>
      <c r="AB168" s="19" t="str">
        <f t="shared" si="93"/>
        <v/>
      </c>
      <c r="AC168" s="19" t="str">
        <f t="shared" si="94"/>
        <v/>
      </c>
    </row>
    <row r="169" spans="1:29" x14ac:dyDescent="0.3">
      <c r="A169" s="13" t="str">
        <f t="shared" si="80"/>
        <v/>
      </c>
      <c r="B169" s="14"/>
      <c r="C169" s="15"/>
      <c r="D169" s="15"/>
      <c r="E169" s="15"/>
      <c r="F169" s="16"/>
      <c r="G169" s="16"/>
      <c r="H169" s="17"/>
      <c r="I169" s="16" t="str">
        <f t="shared" si="81"/>
        <v/>
      </c>
      <c r="J169" s="16" t="str">
        <f t="shared" si="82"/>
        <v/>
      </c>
      <c r="K169" s="16" t="str">
        <f t="shared" si="83"/>
        <v/>
      </c>
      <c r="L169" s="16" t="str">
        <f t="shared" si="84"/>
        <v/>
      </c>
      <c r="M169" s="16" t="str">
        <f t="shared" si="85"/>
        <v/>
      </c>
      <c r="N169" s="16" t="str">
        <f t="shared" si="95"/>
        <v/>
      </c>
      <c r="O169" s="18" t="str">
        <f>IF(B169="","",M169/Setup!$C$9)</f>
        <v/>
      </c>
      <c r="P169" s="15"/>
      <c r="Q169" s="15"/>
      <c r="R169" s="15"/>
      <c r="S169" s="19" t="str">
        <f>IF(B169="","",IF(D169="Equity Delivery",0,IF(Setup!$C$8="Zerodha",IF(OR(D169="Equity Intraday",D169="F&amp;O Futures"),MIN(F169*H169*0.0003,20),20),20)))</f>
        <v/>
      </c>
      <c r="T169" s="19" t="str">
        <f>IF(B169="","",IF(D169="Equity Delivery",0,IF(Setup!$C$8="Zerodha",IF(OR(D169="Equity Intraday",D169="F&amp;O Futures"),MIN(G169*H169*0.0003,20),20),20)))</f>
        <v/>
      </c>
      <c r="U169" s="19" t="str">
        <f t="shared" si="86"/>
        <v/>
      </c>
      <c r="V169" s="19" t="str">
        <f t="shared" si="87"/>
        <v/>
      </c>
      <c r="W169" s="19" t="str">
        <f t="shared" si="88"/>
        <v/>
      </c>
      <c r="X169" s="19" t="str">
        <f t="shared" si="89"/>
        <v/>
      </c>
      <c r="Y169" s="19" t="str">
        <f t="shared" si="90"/>
        <v/>
      </c>
      <c r="Z169" s="19" t="str">
        <f t="shared" si="91"/>
        <v/>
      </c>
      <c r="AA169" s="19" t="str">
        <f t="shared" si="92"/>
        <v/>
      </c>
      <c r="AB169" s="19" t="str">
        <f t="shared" si="93"/>
        <v/>
      </c>
      <c r="AC169" s="19" t="str">
        <f t="shared" si="94"/>
        <v/>
      </c>
    </row>
    <row r="170" spans="1:29" x14ac:dyDescent="0.3">
      <c r="A170" s="13" t="str">
        <f t="shared" si="80"/>
        <v/>
      </c>
      <c r="B170" s="14"/>
      <c r="C170" s="15"/>
      <c r="D170" s="15"/>
      <c r="E170" s="15"/>
      <c r="F170" s="16"/>
      <c r="G170" s="16"/>
      <c r="H170" s="17"/>
      <c r="I170" s="16" t="str">
        <f t="shared" si="81"/>
        <v/>
      </c>
      <c r="J170" s="16" t="str">
        <f t="shared" si="82"/>
        <v/>
      </c>
      <c r="K170" s="16" t="str">
        <f t="shared" si="83"/>
        <v/>
      </c>
      <c r="L170" s="16" t="str">
        <f t="shared" si="84"/>
        <v/>
      </c>
      <c r="M170" s="16" t="str">
        <f t="shared" si="85"/>
        <v/>
      </c>
      <c r="N170" s="16" t="str">
        <f t="shared" si="95"/>
        <v/>
      </c>
      <c r="O170" s="18" t="str">
        <f>IF(B170="","",M170/Setup!$C$9)</f>
        <v/>
      </c>
      <c r="P170" s="15"/>
      <c r="Q170" s="15"/>
      <c r="R170" s="15"/>
      <c r="S170" s="19" t="str">
        <f>IF(B170="","",IF(D170="Equity Delivery",0,IF(Setup!$C$8="Zerodha",IF(OR(D170="Equity Intraday",D170="F&amp;O Futures"),MIN(F170*H170*0.0003,20),20),20)))</f>
        <v/>
      </c>
      <c r="T170" s="19" t="str">
        <f>IF(B170="","",IF(D170="Equity Delivery",0,IF(Setup!$C$8="Zerodha",IF(OR(D170="Equity Intraday",D170="F&amp;O Futures"),MIN(G170*H170*0.0003,20),20),20)))</f>
        <v/>
      </c>
      <c r="U170" s="19" t="str">
        <f t="shared" si="86"/>
        <v/>
      </c>
      <c r="V170" s="19" t="str">
        <f t="shared" si="87"/>
        <v/>
      </c>
      <c r="W170" s="19" t="str">
        <f t="shared" si="88"/>
        <v/>
      </c>
      <c r="X170" s="19" t="str">
        <f t="shared" si="89"/>
        <v/>
      </c>
      <c r="Y170" s="19" t="str">
        <f t="shared" si="90"/>
        <v/>
      </c>
      <c r="Z170" s="19" t="str">
        <f t="shared" si="91"/>
        <v/>
      </c>
      <c r="AA170" s="19" t="str">
        <f t="shared" si="92"/>
        <v/>
      </c>
      <c r="AB170" s="19" t="str">
        <f t="shared" si="93"/>
        <v/>
      </c>
      <c r="AC170" s="19" t="str">
        <f t="shared" si="94"/>
        <v/>
      </c>
    </row>
    <row r="171" spans="1:29" x14ac:dyDescent="0.3">
      <c r="A171" s="13" t="str">
        <f t="shared" si="80"/>
        <v/>
      </c>
      <c r="B171" s="14"/>
      <c r="C171" s="15"/>
      <c r="D171" s="15"/>
      <c r="E171" s="15"/>
      <c r="F171" s="16"/>
      <c r="G171" s="16"/>
      <c r="H171" s="17"/>
      <c r="I171" s="16" t="str">
        <f t="shared" si="81"/>
        <v/>
      </c>
      <c r="J171" s="16" t="str">
        <f t="shared" si="82"/>
        <v/>
      </c>
      <c r="K171" s="16" t="str">
        <f t="shared" si="83"/>
        <v/>
      </c>
      <c r="L171" s="16" t="str">
        <f t="shared" si="84"/>
        <v/>
      </c>
      <c r="M171" s="16" t="str">
        <f t="shared" si="85"/>
        <v/>
      </c>
      <c r="N171" s="16" t="str">
        <f t="shared" si="95"/>
        <v/>
      </c>
      <c r="O171" s="18" t="str">
        <f>IF(B171="","",M171/Setup!$C$9)</f>
        <v/>
      </c>
      <c r="P171" s="15"/>
      <c r="Q171" s="15"/>
      <c r="R171" s="15"/>
      <c r="S171" s="19" t="str">
        <f>IF(B171="","",IF(D171="Equity Delivery",0,IF(Setup!$C$8="Zerodha",IF(OR(D171="Equity Intraday",D171="F&amp;O Futures"),MIN(F171*H171*0.0003,20),20),20)))</f>
        <v/>
      </c>
      <c r="T171" s="19" t="str">
        <f>IF(B171="","",IF(D171="Equity Delivery",0,IF(Setup!$C$8="Zerodha",IF(OR(D171="Equity Intraday",D171="F&amp;O Futures"),MIN(G171*H171*0.0003,20),20),20)))</f>
        <v/>
      </c>
      <c r="U171" s="19" t="str">
        <f t="shared" si="86"/>
        <v/>
      </c>
      <c r="V171" s="19" t="str">
        <f t="shared" si="87"/>
        <v/>
      </c>
      <c r="W171" s="19" t="str">
        <f t="shared" si="88"/>
        <v/>
      </c>
      <c r="X171" s="19" t="str">
        <f t="shared" si="89"/>
        <v/>
      </c>
      <c r="Y171" s="19" t="str">
        <f t="shared" si="90"/>
        <v/>
      </c>
      <c r="Z171" s="19" t="str">
        <f t="shared" si="91"/>
        <v/>
      </c>
      <c r="AA171" s="19" t="str">
        <f t="shared" si="92"/>
        <v/>
      </c>
      <c r="AB171" s="19" t="str">
        <f t="shared" si="93"/>
        <v/>
      </c>
      <c r="AC171" s="19" t="str">
        <f t="shared" si="94"/>
        <v/>
      </c>
    </row>
    <row r="172" spans="1:29" x14ac:dyDescent="0.3">
      <c r="A172" s="13" t="str">
        <f t="shared" si="80"/>
        <v/>
      </c>
      <c r="B172" s="14"/>
      <c r="C172" s="15"/>
      <c r="D172" s="15"/>
      <c r="E172" s="15"/>
      <c r="F172" s="16"/>
      <c r="G172" s="16"/>
      <c r="H172" s="17"/>
      <c r="I172" s="16" t="str">
        <f t="shared" si="81"/>
        <v/>
      </c>
      <c r="J172" s="16" t="str">
        <f t="shared" si="82"/>
        <v/>
      </c>
      <c r="K172" s="16" t="str">
        <f t="shared" si="83"/>
        <v/>
      </c>
      <c r="L172" s="16" t="str">
        <f t="shared" si="84"/>
        <v/>
      </c>
      <c r="M172" s="16" t="str">
        <f t="shared" si="85"/>
        <v/>
      </c>
      <c r="N172" s="16" t="str">
        <f t="shared" si="95"/>
        <v/>
      </c>
      <c r="O172" s="18" t="str">
        <f>IF(B172="","",M172/Setup!$C$9)</f>
        <v/>
      </c>
      <c r="P172" s="15"/>
      <c r="Q172" s="15"/>
      <c r="R172" s="15"/>
      <c r="S172" s="19" t="str">
        <f>IF(B172="","",IF(D172="Equity Delivery",0,IF(Setup!$C$8="Zerodha",IF(OR(D172="Equity Intraday",D172="F&amp;O Futures"),MIN(F172*H172*0.0003,20),20),20)))</f>
        <v/>
      </c>
      <c r="T172" s="19" t="str">
        <f>IF(B172="","",IF(D172="Equity Delivery",0,IF(Setup!$C$8="Zerodha",IF(OR(D172="Equity Intraday",D172="F&amp;O Futures"),MIN(G172*H172*0.0003,20),20),20)))</f>
        <v/>
      </c>
      <c r="U172" s="19" t="str">
        <f t="shared" si="86"/>
        <v/>
      </c>
      <c r="V172" s="19" t="str">
        <f t="shared" si="87"/>
        <v/>
      </c>
      <c r="W172" s="19" t="str">
        <f t="shared" si="88"/>
        <v/>
      </c>
      <c r="X172" s="19" t="str">
        <f t="shared" si="89"/>
        <v/>
      </c>
      <c r="Y172" s="19" t="str">
        <f t="shared" si="90"/>
        <v/>
      </c>
      <c r="Z172" s="19" t="str">
        <f t="shared" si="91"/>
        <v/>
      </c>
      <c r="AA172" s="19" t="str">
        <f t="shared" si="92"/>
        <v/>
      </c>
      <c r="AB172" s="19" t="str">
        <f t="shared" si="93"/>
        <v/>
      </c>
      <c r="AC172" s="19" t="str">
        <f t="shared" si="94"/>
        <v/>
      </c>
    </row>
    <row r="173" spans="1:29" x14ac:dyDescent="0.3">
      <c r="A173" s="13" t="str">
        <f t="shared" si="80"/>
        <v/>
      </c>
      <c r="B173" s="14"/>
      <c r="C173" s="15"/>
      <c r="D173" s="15"/>
      <c r="E173" s="15"/>
      <c r="F173" s="16"/>
      <c r="G173" s="16"/>
      <c r="H173" s="17"/>
      <c r="I173" s="16" t="str">
        <f t="shared" si="81"/>
        <v/>
      </c>
      <c r="J173" s="16" t="str">
        <f t="shared" si="82"/>
        <v/>
      </c>
      <c r="K173" s="16" t="str">
        <f t="shared" si="83"/>
        <v/>
      </c>
      <c r="L173" s="16" t="str">
        <f t="shared" si="84"/>
        <v/>
      </c>
      <c r="M173" s="16" t="str">
        <f t="shared" si="85"/>
        <v/>
      </c>
      <c r="N173" s="16" t="str">
        <f t="shared" si="95"/>
        <v/>
      </c>
      <c r="O173" s="18" t="str">
        <f>IF(B173="","",M173/Setup!$C$9)</f>
        <v/>
      </c>
      <c r="P173" s="15"/>
      <c r="Q173" s="15"/>
      <c r="R173" s="15"/>
      <c r="S173" s="19" t="str">
        <f>IF(B173="","",IF(D173="Equity Delivery",0,IF(Setup!$C$8="Zerodha",IF(OR(D173="Equity Intraday",D173="F&amp;O Futures"),MIN(F173*H173*0.0003,20),20),20)))</f>
        <v/>
      </c>
      <c r="T173" s="19" t="str">
        <f>IF(B173="","",IF(D173="Equity Delivery",0,IF(Setup!$C$8="Zerodha",IF(OR(D173="Equity Intraday",D173="F&amp;O Futures"),MIN(G173*H173*0.0003,20),20),20)))</f>
        <v/>
      </c>
      <c r="U173" s="19" t="str">
        <f t="shared" si="86"/>
        <v/>
      </c>
      <c r="V173" s="19" t="str">
        <f t="shared" si="87"/>
        <v/>
      </c>
      <c r="W173" s="19" t="str">
        <f t="shared" si="88"/>
        <v/>
      </c>
      <c r="X173" s="19" t="str">
        <f t="shared" si="89"/>
        <v/>
      </c>
      <c r="Y173" s="19" t="str">
        <f t="shared" si="90"/>
        <v/>
      </c>
      <c r="Z173" s="19" t="str">
        <f t="shared" si="91"/>
        <v/>
      </c>
      <c r="AA173" s="19" t="str">
        <f t="shared" si="92"/>
        <v/>
      </c>
      <c r="AB173" s="19" t="str">
        <f t="shared" si="93"/>
        <v/>
      </c>
      <c r="AC173" s="19" t="str">
        <f t="shared" si="94"/>
        <v/>
      </c>
    </row>
    <row r="174" spans="1:29" x14ac:dyDescent="0.3">
      <c r="A174" s="13" t="str">
        <f t="shared" si="80"/>
        <v/>
      </c>
      <c r="B174" s="14"/>
      <c r="C174" s="15"/>
      <c r="D174" s="15"/>
      <c r="E174" s="15"/>
      <c r="F174" s="16"/>
      <c r="G174" s="16"/>
      <c r="H174" s="17"/>
      <c r="I174" s="16" t="str">
        <f t="shared" si="81"/>
        <v/>
      </c>
      <c r="J174" s="16" t="str">
        <f t="shared" si="82"/>
        <v/>
      </c>
      <c r="K174" s="16" t="str">
        <f t="shared" si="83"/>
        <v/>
      </c>
      <c r="L174" s="16" t="str">
        <f t="shared" si="84"/>
        <v/>
      </c>
      <c r="M174" s="16" t="str">
        <f t="shared" si="85"/>
        <v/>
      </c>
      <c r="N174" s="16" t="str">
        <f t="shared" si="95"/>
        <v/>
      </c>
      <c r="O174" s="18" t="str">
        <f>IF(B174="","",M174/Setup!$C$9)</f>
        <v/>
      </c>
      <c r="P174" s="15"/>
      <c r="Q174" s="15"/>
      <c r="R174" s="15"/>
      <c r="S174" s="19" t="str">
        <f>IF(B174="","",IF(D174="Equity Delivery",0,IF(Setup!$C$8="Zerodha",IF(OR(D174="Equity Intraday",D174="F&amp;O Futures"),MIN(F174*H174*0.0003,20),20),20)))</f>
        <v/>
      </c>
      <c r="T174" s="19" t="str">
        <f>IF(B174="","",IF(D174="Equity Delivery",0,IF(Setup!$C$8="Zerodha",IF(OR(D174="Equity Intraday",D174="F&amp;O Futures"),MIN(G174*H174*0.0003,20),20),20)))</f>
        <v/>
      </c>
      <c r="U174" s="19" t="str">
        <f t="shared" si="86"/>
        <v/>
      </c>
      <c r="V174" s="19" t="str">
        <f t="shared" si="87"/>
        <v/>
      </c>
      <c r="W174" s="19" t="str">
        <f t="shared" si="88"/>
        <v/>
      </c>
      <c r="X174" s="19" t="str">
        <f t="shared" si="89"/>
        <v/>
      </c>
      <c r="Y174" s="19" t="str">
        <f t="shared" si="90"/>
        <v/>
      </c>
      <c r="Z174" s="19" t="str">
        <f t="shared" si="91"/>
        <v/>
      </c>
      <c r="AA174" s="19" t="str">
        <f t="shared" si="92"/>
        <v/>
      </c>
      <c r="AB174" s="19" t="str">
        <f t="shared" si="93"/>
        <v/>
      </c>
      <c r="AC174" s="19" t="str">
        <f t="shared" si="94"/>
        <v/>
      </c>
    </row>
    <row r="175" spans="1:29" x14ac:dyDescent="0.3">
      <c r="A175" s="13" t="str">
        <f t="shared" si="80"/>
        <v/>
      </c>
      <c r="B175" s="14"/>
      <c r="C175" s="15"/>
      <c r="D175" s="15"/>
      <c r="E175" s="15"/>
      <c r="F175" s="16"/>
      <c r="G175" s="16"/>
      <c r="H175" s="17"/>
      <c r="I175" s="16" t="str">
        <f t="shared" si="81"/>
        <v/>
      </c>
      <c r="J175" s="16" t="str">
        <f t="shared" si="82"/>
        <v/>
      </c>
      <c r="K175" s="16" t="str">
        <f t="shared" si="83"/>
        <v/>
      </c>
      <c r="L175" s="16" t="str">
        <f t="shared" si="84"/>
        <v/>
      </c>
      <c r="M175" s="16" t="str">
        <f t="shared" si="85"/>
        <v/>
      </c>
      <c r="N175" s="16" t="str">
        <f t="shared" si="95"/>
        <v/>
      </c>
      <c r="O175" s="18" t="str">
        <f>IF(B175="","",M175/Setup!$C$9)</f>
        <v/>
      </c>
      <c r="P175" s="15"/>
      <c r="Q175" s="15"/>
      <c r="R175" s="15"/>
      <c r="S175" s="19" t="str">
        <f>IF(B175="","",IF(D175="Equity Delivery",0,IF(Setup!$C$8="Zerodha",IF(OR(D175="Equity Intraday",D175="F&amp;O Futures"),MIN(F175*H175*0.0003,20),20),20)))</f>
        <v/>
      </c>
      <c r="T175" s="19" t="str">
        <f>IF(B175="","",IF(D175="Equity Delivery",0,IF(Setup!$C$8="Zerodha",IF(OR(D175="Equity Intraday",D175="F&amp;O Futures"),MIN(G175*H175*0.0003,20),20),20)))</f>
        <v/>
      </c>
      <c r="U175" s="19" t="str">
        <f t="shared" si="86"/>
        <v/>
      </c>
      <c r="V175" s="19" t="str">
        <f t="shared" si="87"/>
        <v/>
      </c>
      <c r="W175" s="19" t="str">
        <f t="shared" si="88"/>
        <v/>
      </c>
      <c r="X175" s="19" t="str">
        <f t="shared" si="89"/>
        <v/>
      </c>
      <c r="Y175" s="19" t="str">
        <f t="shared" si="90"/>
        <v/>
      </c>
      <c r="Z175" s="19" t="str">
        <f t="shared" si="91"/>
        <v/>
      </c>
      <c r="AA175" s="19" t="str">
        <f t="shared" si="92"/>
        <v/>
      </c>
      <c r="AB175" s="19" t="str">
        <f t="shared" si="93"/>
        <v/>
      </c>
      <c r="AC175" s="19" t="str">
        <f t="shared" si="94"/>
        <v/>
      </c>
    </row>
    <row r="176" spans="1:29" x14ac:dyDescent="0.3">
      <c r="A176" s="13" t="str">
        <f t="shared" si="80"/>
        <v/>
      </c>
      <c r="B176" s="14"/>
      <c r="C176" s="15"/>
      <c r="D176" s="15"/>
      <c r="E176" s="15"/>
      <c r="F176" s="16"/>
      <c r="G176" s="16"/>
      <c r="H176" s="17"/>
      <c r="I176" s="16" t="str">
        <f t="shared" si="81"/>
        <v/>
      </c>
      <c r="J176" s="16" t="str">
        <f t="shared" si="82"/>
        <v/>
      </c>
      <c r="K176" s="16" t="str">
        <f t="shared" si="83"/>
        <v/>
      </c>
      <c r="L176" s="16" t="str">
        <f t="shared" si="84"/>
        <v/>
      </c>
      <c r="M176" s="16" t="str">
        <f t="shared" si="85"/>
        <v/>
      </c>
      <c r="N176" s="16" t="str">
        <f t="shared" si="95"/>
        <v/>
      </c>
      <c r="O176" s="18" t="str">
        <f>IF(B176="","",M176/Setup!$C$9)</f>
        <v/>
      </c>
      <c r="P176" s="15"/>
      <c r="Q176" s="15"/>
      <c r="R176" s="15"/>
      <c r="S176" s="19" t="str">
        <f>IF(B176="","",IF(D176="Equity Delivery",0,IF(Setup!$C$8="Zerodha",IF(OR(D176="Equity Intraday",D176="F&amp;O Futures"),MIN(F176*H176*0.0003,20),20),20)))</f>
        <v/>
      </c>
      <c r="T176" s="19" t="str">
        <f>IF(B176="","",IF(D176="Equity Delivery",0,IF(Setup!$C$8="Zerodha",IF(OR(D176="Equity Intraday",D176="F&amp;O Futures"),MIN(G176*H176*0.0003,20),20),20)))</f>
        <v/>
      </c>
      <c r="U176" s="19" t="str">
        <f t="shared" si="86"/>
        <v/>
      </c>
      <c r="V176" s="19" t="str">
        <f t="shared" si="87"/>
        <v/>
      </c>
      <c r="W176" s="19" t="str">
        <f t="shared" si="88"/>
        <v/>
      </c>
      <c r="X176" s="19" t="str">
        <f t="shared" si="89"/>
        <v/>
      </c>
      <c r="Y176" s="19" t="str">
        <f t="shared" si="90"/>
        <v/>
      </c>
      <c r="Z176" s="19" t="str">
        <f t="shared" si="91"/>
        <v/>
      </c>
      <c r="AA176" s="19" t="str">
        <f t="shared" si="92"/>
        <v/>
      </c>
      <c r="AB176" s="19" t="str">
        <f t="shared" si="93"/>
        <v/>
      </c>
      <c r="AC176" s="19" t="str">
        <f t="shared" si="94"/>
        <v/>
      </c>
    </row>
    <row r="177" spans="1:29" x14ac:dyDescent="0.3">
      <c r="A177" s="13" t="str">
        <f t="shared" si="80"/>
        <v/>
      </c>
      <c r="B177" s="14"/>
      <c r="C177" s="15"/>
      <c r="D177" s="15"/>
      <c r="E177" s="15"/>
      <c r="F177" s="16"/>
      <c r="G177" s="16"/>
      <c r="H177" s="17"/>
      <c r="I177" s="16" t="str">
        <f t="shared" si="81"/>
        <v/>
      </c>
      <c r="J177" s="16" t="str">
        <f t="shared" si="82"/>
        <v/>
      </c>
      <c r="K177" s="16" t="str">
        <f t="shared" si="83"/>
        <v/>
      </c>
      <c r="L177" s="16" t="str">
        <f t="shared" si="84"/>
        <v/>
      </c>
      <c r="M177" s="16" t="str">
        <f t="shared" si="85"/>
        <v/>
      </c>
      <c r="N177" s="16" t="str">
        <f t="shared" si="95"/>
        <v/>
      </c>
      <c r="O177" s="18" t="str">
        <f>IF(B177="","",M177/Setup!$C$9)</f>
        <v/>
      </c>
      <c r="P177" s="15"/>
      <c r="Q177" s="15"/>
      <c r="R177" s="15"/>
      <c r="S177" s="19" t="str">
        <f>IF(B177="","",IF(D177="Equity Delivery",0,IF(Setup!$C$8="Zerodha",IF(OR(D177="Equity Intraday",D177="F&amp;O Futures"),MIN(F177*H177*0.0003,20),20),20)))</f>
        <v/>
      </c>
      <c r="T177" s="19" t="str">
        <f>IF(B177="","",IF(D177="Equity Delivery",0,IF(Setup!$C$8="Zerodha",IF(OR(D177="Equity Intraday",D177="F&amp;O Futures"),MIN(G177*H177*0.0003,20),20),20)))</f>
        <v/>
      </c>
      <c r="U177" s="19" t="str">
        <f t="shared" si="86"/>
        <v/>
      </c>
      <c r="V177" s="19" t="str">
        <f t="shared" si="87"/>
        <v/>
      </c>
      <c r="W177" s="19" t="str">
        <f t="shared" si="88"/>
        <v/>
      </c>
      <c r="X177" s="19" t="str">
        <f t="shared" si="89"/>
        <v/>
      </c>
      <c r="Y177" s="19" t="str">
        <f t="shared" si="90"/>
        <v/>
      </c>
      <c r="Z177" s="19" t="str">
        <f t="shared" si="91"/>
        <v/>
      </c>
      <c r="AA177" s="19" t="str">
        <f t="shared" si="92"/>
        <v/>
      </c>
      <c r="AB177" s="19" t="str">
        <f t="shared" si="93"/>
        <v/>
      </c>
      <c r="AC177" s="19" t="str">
        <f t="shared" si="94"/>
        <v/>
      </c>
    </row>
    <row r="178" spans="1:29" x14ac:dyDescent="0.3">
      <c r="A178" s="13" t="str">
        <f t="shared" si="80"/>
        <v/>
      </c>
      <c r="B178" s="14"/>
      <c r="C178" s="15"/>
      <c r="D178" s="15"/>
      <c r="E178" s="15"/>
      <c r="F178" s="16"/>
      <c r="G178" s="16"/>
      <c r="H178" s="17"/>
      <c r="I178" s="16" t="str">
        <f t="shared" si="81"/>
        <v/>
      </c>
      <c r="J178" s="16" t="str">
        <f t="shared" si="82"/>
        <v/>
      </c>
      <c r="K178" s="16" t="str">
        <f t="shared" si="83"/>
        <v/>
      </c>
      <c r="L178" s="16" t="str">
        <f t="shared" si="84"/>
        <v/>
      </c>
      <c r="M178" s="16" t="str">
        <f t="shared" si="85"/>
        <v/>
      </c>
      <c r="N178" s="16" t="str">
        <f t="shared" si="95"/>
        <v/>
      </c>
      <c r="O178" s="18" t="str">
        <f>IF(B178="","",M178/Setup!$C$9)</f>
        <v/>
      </c>
      <c r="P178" s="15"/>
      <c r="Q178" s="15"/>
      <c r="R178" s="15"/>
      <c r="S178" s="19" t="str">
        <f>IF(B178="","",IF(D178="Equity Delivery",0,IF(Setup!$C$8="Zerodha",IF(OR(D178="Equity Intraday",D178="F&amp;O Futures"),MIN(F178*H178*0.0003,20),20),20)))</f>
        <v/>
      </c>
      <c r="T178" s="19" t="str">
        <f>IF(B178="","",IF(D178="Equity Delivery",0,IF(Setup!$C$8="Zerodha",IF(OR(D178="Equity Intraday",D178="F&amp;O Futures"),MIN(G178*H178*0.0003,20),20),20)))</f>
        <v/>
      </c>
      <c r="U178" s="19" t="str">
        <f t="shared" si="86"/>
        <v/>
      </c>
      <c r="V178" s="19" t="str">
        <f t="shared" si="87"/>
        <v/>
      </c>
      <c r="W178" s="19" t="str">
        <f t="shared" si="88"/>
        <v/>
      </c>
      <c r="X178" s="19" t="str">
        <f t="shared" si="89"/>
        <v/>
      </c>
      <c r="Y178" s="19" t="str">
        <f t="shared" si="90"/>
        <v/>
      </c>
      <c r="Z178" s="19" t="str">
        <f t="shared" si="91"/>
        <v/>
      </c>
      <c r="AA178" s="19" t="str">
        <f t="shared" si="92"/>
        <v/>
      </c>
      <c r="AB178" s="19" t="str">
        <f t="shared" si="93"/>
        <v/>
      </c>
      <c r="AC178" s="19" t="str">
        <f t="shared" si="94"/>
        <v/>
      </c>
    </row>
    <row r="179" spans="1:29" x14ac:dyDescent="0.3">
      <c r="A179" s="13" t="str">
        <f t="shared" si="80"/>
        <v/>
      </c>
      <c r="B179" s="14"/>
      <c r="C179" s="15"/>
      <c r="D179" s="15"/>
      <c r="E179" s="15"/>
      <c r="F179" s="16"/>
      <c r="G179" s="16"/>
      <c r="H179" s="17"/>
      <c r="I179" s="16" t="str">
        <f t="shared" si="81"/>
        <v/>
      </c>
      <c r="J179" s="16" t="str">
        <f t="shared" si="82"/>
        <v/>
      </c>
      <c r="K179" s="16" t="str">
        <f t="shared" si="83"/>
        <v/>
      </c>
      <c r="L179" s="16" t="str">
        <f t="shared" si="84"/>
        <v/>
      </c>
      <c r="M179" s="16" t="str">
        <f t="shared" si="85"/>
        <v/>
      </c>
      <c r="N179" s="16" t="str">
        <f t="shared" si="95"/>
        <v/>
      </c>
      <c r="O179" s="18" t="str">
        <f>IF(B179="","",M179/Setup!$C$9)</f>
        <v/>
      </c>
      <c r="P179" s="15"/>
      <c r="Q179" s="15"/>
      <c r="R179" s="15"/>
      <c r="S179" s="19" t="str">
        <f>IF(B179="","",IF(D179="Equity Delivery",0,IF(Setup!$C$8="Zerodha",IF(OR(D179="Equity Intraday",D179="F&amp;O Futures"),MIN(F179*H179*0.0003,20),20),20)))</f>
        <v/>
      </c>
      <c r="T179" s="19" t="str">
        <f>IF(B179="","",IF(D179="Equity Delivery",0,IF(Setup!$C$8="Zerodha",IF(OR(D179="Equity Intraday",D179="F&amp;O Futures"),MIN(G179*H179*0.0003,20),20),20)))</f>
        <v/>
      </c>
      <c r="U179" s="19" t="str">
        <f t="shared" si="86"/>
        <v/>
      </c>
      <c r="V179" s="19" t="str">
        <f t="shared" si="87"/>
        <v/>
      </c>
      <c r="W179" s="19" t="str">
        <f t="shared" si="88"/>
        <v/>
      </c>
      <c r="X179" s="19" t="str">
        <f t="shared" si="89"/>
        <v/>
      </c>
      <c r="Y179" s="19" t="str">
        <f t="shared" si="90"/>
        <v/>
      </c>
      <c r="Z179" s="19" t="str">
        <f t="shared" si="91"/>
        <v/>
      </c>
      <c r="AA179" s="19" t="str">
        <f t="shared" si="92"/>
        <v/>
      </c>
      <c r="AB179" s="19" t="str">
        <f t="shared" si="93"/>
        <v/>
      </c>
      <c r="AC179" s="19" t="str">
        <f t="shared" si="94"/>
        <v/>
      </c>
    </row>
    <row r="180" spans="1:29" x14ac:dyDescent="0.3">
      <c r="A180" s="13" t="str">
        <f t="shared" si="80"/>
        <v/>
      </c>
      <c r="B180" s="14"/>
      <c r="C180" s="15"/>
      <c r="D180" s="15"/>
      <c r="E180" s="15"/>
      <c r="F180" s="16"/>
      <c r="G180" s="16"/>
      <c r="H180" s="17"/>
      <c r="I180" s="16" t="str">
        <f t="shared" si="81"/>
        <v/>
      </c>
      <c r="J180" s="16" t="str">
        <f t="shared" si="82"/>
        <v/>
      </c>
      <c r="K180" s="16" t="str">
        <f t="shared" si="83"/>
        <v/>
      </c>
      <c r="L180" s="16" t="str">
        <f t="shared" si="84"/>
        <v/>
      </c>
      <c r="M180" s="16" t="str">
        <f t="shared" si="85"/>
        <v/>
      </c>
      <c r="N180" s="16" t="str">
        <f t="shared" si="95"/>
        <v/>
      </c>
      <c r="O180" s="18" t="str">
        <f>IF(B180="","",M180/Setup!$C$9)</f>
        <v/>
      </c>
      <c r="P180" s="15"/>
      <c r="Q180" s="15"/>
      <c r="R180" s="15"/>
      <c r="S180" s="19" t="str">
        <f>IF(B180="","",IF(D180="Equity Delivery",0,IF(Setup!$C$8="Zerodha",IF(OR(D180="Equity Intraday",D180="F&amp;O Futures"),MIN(F180*H180*0.0003,20),20),20)))</f>
        <v/>
      </c>
      <c r="T180" s="19" t="str">
        <f>IF(B180="","",IF(D180="Equity Delivery",0,IF(Setup!$C$8="Zerodha",IF(OR(D180="Equity Intraday",D180="F&amp;O Futures"),MIN(G180*H180*0.0003,20),20),20)))</f>
        <v/>
      </c>
      <c r="U180" s="19" t="str">
        <f t="shared" si="86"/>
        <v/>
      </c>
      <c r="V180" s="19" t="str">
        <f t="shared" si="87"/>
        <v/>
      </c>
      <c r="W180" s="19" t="str">
        <f t="shared" si="88"/>
        <v/>
      </c>
      <c r="X180" s="19" t="str">
        <f t="shared" si="89"/>
        <v/>
      </c>
      <c r="Y180" s="19" t="str">
        <f t="shared" si="90"/>
        <v/>
      </c>
      <c r="Z180" s="19" t="str">
        <f t="shared" si="91"/>
        <v/>
      </c>
      <c r="AA180" s="19" t="str">
        <f t="shared" si="92"/>
        <v/>
      </c>
      <c r="AB180" s="19" t="str">
        <f t="shared" si="93"/>
        <v/>
      </c>
      <c r="AC180" s="19" t="str">
        <f t="shared" si="94"/>
        <v/>
      </c>
    </row>
    <row r="181" spans="1:29" x14ac:dyDescent="0.3">
      <c r="A181" s="13" t="str">
        <f t="shared" si="80"/>
        <v/>
      </c>
      <c r="B181" s="14"/>
      <c r="C181" s="15"/>
      <c r="D181" s="15"/>
      <c r="E181" s="15"/>
      <c r="F181" s="16"/>
      <c r="G181" s="16"/>
      <c r="H181" s="17"/>
      <c r="I181" s="16" t="str">
        <f t="shared" si="81"/>
        <v/>
      </c>
      <c r="J181" s="16" t="str">
        <f t="shared" si="82"/>
        <v/>
      </c>
      <c r="K181" s="16" t="str">
        <f t="shared" si="83"/>
        <v/>
      </c>
      <c r="L181" s="16" t="str">
        <f t="shared" si="84"/>
        <v/>
      </c>
      <c r="M181" s="16" t="str">
        <f t="shared" si="85"/>
        <v/>
      </c>
      <c r="N181" s="16" t="str">
        <f t="shared" si="95"/>
        <v/>
      </c>
      <c r="O181" s="18" t="str">
        <f>IF(B181="","",M181/Setup!$C$9)</f>
        <v/>
      </c>
      <c r="P181" s="15"/>
      <c r="Q181" s="15"/>
      <c r="R181" s="15"/>
      <c r="S181" s="19" t="str">
        <f>IF(B181="","",IF(D181="Equity Delivery",0,IF(Setup!$C$8="Zerodha",IF(OR(D181="Equity Intraday",D181="F&amp;O Futures"),MIN(F181*H181*0.0003,20),20),20)))</f>
        <v/>
      </c>
      <c r="T181" s="19" t="str">
        <f>IF(B181="","",IF(D181="Equity Delivery",0,IF(Setup!$C$8="Zerodha",IF(OR(D181="Equity Intraday",D181="F&amp;O Futures"),MIN(G181*H181*0.0003,20),20),20)))</f>
        <v/>
      </c>
      <c r="U181" s="19" t="str">
        <f t="shared" si="86"/>
        <v/>
      </c>
      <c r="V181" s="19" t="str">
        <f t="shared" si="87"/>
        <v/>
      </c>
      <c r="W181" s="19" t="str">
        <f t="shared" si="88"/>
        <v/>
      </c>
      <c r="X181" s="19" t="str">
        <f t="shared" si="89"/>
        <v/>
      </c>
      <c r="Y181" s="19" t="str">
        <f t="shared" si="90"/>
        <v/>
      </c>
      <c r="Z181" s="19" t="str">
        <f t="shared" si="91"/>
        <v/>
      </c>
      <c r="AA181" s="19" t="str">
        <f t="shared" si="92"/>
        <v/>
      </c>
      <c r="AB181" s="19" t="str">
        <f t="shared" si="93"/>
        <v/>
      </c>
      <c r="AC181" s="19" t="str">
        <f t="shared" si="94"/>
        <v/>
      </c>
    </row>
    <row r="182" spans="1:29" x14ac:dyDescent="0.3">
      <c r="A182" s="13" t="str">
        <f t="shared" si="80"/>
        <v/>
      </c>
      <c r="B182" s="14"/>
      <c r="C182" s="15"/>
      <c r="D182" s="15"/>
      <c r="E182" s="15"/>
      <c r="F182" s="16"/>
      <c r="G182" s="16"/>
      <c r="H182" s="17"/>
      <c r="I182" s="16" t="str">
        <f t="shared" si="81"/>
        <v/>
      </c>
      <c r="J182" s="16" t="str">
        <f t="shared" si="82"/>
        <v/>
      </c>
      <c r="K182" s="16" t="str">
        <f t="shared" si="83"/>
        <v/>
      </c>
      <c r="L182" s="16" t="str">
        <f t="shared" si="84"/>
        <v/>
      </c>
      <c r="M182" s="16" t="str">
        <f t="shared" si="85"/>
        <v/>
      </c>
      <c r="N182" s="16" t="str">
        <f t="shared" si="95"/>
        <v/>
      </c>
      <c r="O182" s="18" t="str">
        <f>IF(B182="","",M182/Setup!$C$9)</f>
        <v/>
      </c>
      <c r="P182" s="15"/>
      <c r="Q182" s="15"/>
      <c r="R182" s="15"/>
      <c r="S182" s="19" t="str">
        <f>IF(B182="","",IF(D182="Equity Delivery",0,IF(Setup!$C$8="Zerodha",IF(OR(D182="Equity Intraday",D182="F&amp;O Futures"),MIN(F182*H182*0.0003,20),20),20)))</f>
        <v/>
      </c>
      <c r="T182" s="19" t="str">
        <f>IF(B182="","",IF(D182="Equity Delivery",0,IF(Setup!$C$8="Zerodha",IF(OR(D182="Equity Intraday",D182="F&amp;O Futures"),MIN(G182*H182*0.0003,20),20),20)))</f>
        <v/>
      </c>
      <c r="U182" s="19" t="str">
        <f t="shared" si="86"/>
        <v/>
      </c>
      <c r="V182" s="19" t="str">
        <f t="shared" si="87"/>
        <v/>
      </c>
      <c r="W182" s="19" t="str">
        <f t="shared" si="88"/>
        <v/>
      </c>
      <c r="X182" s="19" t="str">
        <f t="shared" si="89"/>
        <v/>
      </c>
      <c r="Y182" s="19" t="str">
        <f t="shared" si="90"/>
        <v/>
      </c>
      <c r="Z182" s="19" t="str">
        <f t="shared" si="91"/>
        <v/>
      </c>
      <c r="AA182" s="19" t="str">
        <f t="shared" si="92"/>
        <v/>
      </c>
      <c r="AB182" s="19" t="str">
        <f t="shared" si="93"/>
        <v/>
      </c>
      <c r="AC182" s="19" t="str">
        <f t="shared" si="94"/>
        <v/>
      </c>
    </row>
    <row r="183" spans="1:29" x14ac:dyDescent="0.3">
      <c r="A183" s="13" t="str">
        <f t="shared" si="80"/>
        <v/>
      </c>
      <c r="B183" s="14"/>
      <c r="C183" s="15"/>
      <c r="D183" s="15"/>
      <c r="E183" s="15"/>
      <c r="F183" s="16"/>
      <c r="G183" s="16"/>
      <c r="H183" s="17"/>
      <c r="I183" s="16" t="str">
        <f t="shared" si="81"/>
        <v/>
      </c>
      <c r="J183" s="16" t="str">
        <f t="shared" si="82"/>
        <v/>
      </c>
      <c r="K183" s="16" t="str">
        <f t="shared" si="83"/>
        <v/>
      </c>
      <c r="L183" s="16" t="str">
        <f t="shared" si="84"/>
        <v/>
      </c>
      <c r="M183" s="16" t="str">
        <f t="shared" si="85"/>
        <v/>
      </c>
      <c r="N183" s="16" t="str">
        <f t="shared" si="95"/>
        <v/>
      </c>
      <c r="O183" s="18" t="str">
        <f>IF(B183="","",M183/Setup!$C$9)</f>
        <v/>
      </c>
      <c r="P183" s="15"/>
      <c r="Q183" s="15"/>
      <c r="R183" s="15"/>
      <c r="S183" s="19" t="str">
        <f>IF(B183="","",IF(D183="Equity Delivery",0,IF(Setup!$C$8="Zerodha",IF(OR(D183="Equity Intraday",D183="F&amp;O Futures"),MIN(F183*H183*0.0003,20),20),20)))</f>
        <v/>
      </c>
      <c r="T183" s="19" t="str">
        <f>IF(B183="","",IF(D183="Equity Delivery",0,IF(Setup!$C$8="Zerodha",IF(OR(D183="Equity Intraday",D183="F&amp;O Futures"),MIN(G183*H183*0.0003,20),20),20)))</f>
        <v/>
      </c>
      <c r="U183" s="19" t="str">
        <f t="shared" si="86"/>
        <v/>
      </c>
      <c r="V183" s="19" t="str">
        <f t="shared" si="87"/>
        <v/>
      </c>
      <c r="W183" s="19" t="str">
        <f t="shared" si="88"/>
        <v/>
      </c>
      <c r="X183" s="19" t="str">
        <f t="shared" si="89"/>
        <v/>
      </c>
      <c r="Y183" s="19" t="str">
        <f t="shared" si="90"/>
        <v/>
      </c>
      <c r="Z183" s="19" t="str">
        <f t="shared" si="91"/>
        <v/>
      </c>
      <c r="AA183" s="19" t="str">
        <f t="shared" si="92"/>
        <v/>
      </c>
      <c r="AB183" s="19" t="str">
        <f t="shared" si="93"/>
        <v/>
      </c>
      <c r="AC183" s="19" t="str">
        <f t="shared" si="94"/>
        <v/>
      </c>
    </row>
    <row r="184" spans="1:29" x14ac:dyDescent="0.3">
      <c r="A184" s="13" t="str">
        <f t="shared" si="80"/>
        <v/>
      </c>
      <c r="B184" s="14"/>
      <c r="C184" s="15"/>
      <c r="D184" s="15"/>
      <c r="E184" s="15"/>
      <c r="F184" s="16"/>
      <c r="G184" s="16"/>
      <c r="H184" s="17"/>
      <c r="I184" s="16" t="str">
        <f t="shared" si="81"/>
        <v/>
      </c>
      <c r="J184" s="16" t="str">
        <f t="shared" si="82"/>
        <v/>
      </c>
      <c r="K184" s="16" t="str">
        <f t="shared" si="83"/>
        <v/>
      </c>
      <c r="L184" s="16" t="str">
        <f t="shared" si="84"/>
        <v/>
      </c>
      <c r="M184" s="16" t="str">
        <f t="shared" si="85"/>
        <v/>
      </c>
      <c r="N184" s="16" t="str">
        <f t="shared" si="95"/>
        <v/>
      </c>
      <c r="O184" s="18" t="str">
        <f>IF(B184="","",M184/Setup!$C$9)</f>
        <v/>
      </c>
      <c r="P184" s="15"/>
      <c r="Q184" s="15"/>
      <c r="R184" s="15"/>
      <c r="S184" s="19" t="str">
        <f>IF(B184="","",IF(D184="Equity Delivery",0,IF(Setup!$C$8="Zerodha",IF(OR(D184="Equity Intraday",D184="F&amp;O Futures"),MIN(F184*H184*0.0003,20),20),20)))</f>
        <v/>
      </c>
      <c r="T184" s="19" t="str">
        <f>IF(B184="","",IF(D184="Equity Delivery",0,IF(Setup!$C$8="Zerodha",IF(OR(D184="Equity Intraday",D184="F&amp;O Futures"),MIN(G184*H184*0.0003,20),20),20)))</f>
        <v/>
      </c>
      <c r="U184" s="19" t="str">
        <f t="shared" si="86"/>
        <v/>
      </c>
      <c r="V184" s="19" t="str">
        <f t="shared" si="87"/>
        <v/>
      </c>
      <c r="W184" s="19" t="str">
        <f t="shared" si="88"/>
        <v/>
      </c>
      <c r="X184" s="19" t="str">
        <f t="shared" si="89"/>
        <v/>
      </c>
      <c r="Y184" s="19" t="str">
        <f t="shared" si="90"/>
        <v/>
      </c>
      <c r="Z184" s="19" t="str">
        <f t="shared" si="91"/>
        <v/>
      </c>
      <c r="AA184" s="19" t="str">
        <f t="shared" si="92"/>
        <v/>
      </c>
      <c r="AB184" s="19" t="str">
        <f t="shared" si="93"/>
        <v/>
      </c>
      <c r="AC184" s="19" t="str">
        <f t="shared" si="94"/>
        <v/>
      </c>
    </row>
    <row r="185" spans="1:29" x14ac:dyDescent="0.3">
      <c r="A185" s="13" t="str">
        <f t="shared" si="80"/>
        <v/>
      </c>
      <c r="B185" s="14"/>
      <c r="C185" s="15"/>
      <c r="D185" s="15"/>
      <c r="E185" s="15"/>
      <c r="F185" s="16"/>
      <c r="G185" s="16"/>
      <c r="H185" s="17"/>
      <c r="I185" s="16" t="str">
        <f t="shared" si="81"/>
        <v/>
      </c>
      <c r="J185" s="16" t="str">
        <f t="shared" si="82"/>
        <v/>
      </c>
      <c r="K185" s="16" t="str">
        <f t="shared" si="83"/>
        <v/>
      </c>
      <c r="L185" s="16" t="str">
        <f t="shared" si="84"/>
        <v/>
      </c>
      <c r="M185" s="16" t="str">
        <f t="shared" si="85"/>
        <v/>
      </c>
      <c r="N185" s="16" t="str">
        <f t="shared" si="95"/>
        <v/>
      </c>
      <c r="O185" s="18" t="str">
        <f>IF(B185="","",M185/Setup!$C$9)</f>
        <v/>
      </c>
      <c r="P185" s="15"/>
      <c r="Q185" s="15"/>
      <c r="R185" s="15"/>
      <c r="S185" s="19" t="str">
        <f>IF(B185="","",IF(D185="Equity Delivery",0,IF(Setup!$C$8="Zerodha",IF(OR(D185="Equity Intraday",D185="F&amp;O Futures"),MIN(F185*H185*0.0003,20),20),20)))</f>
        <v/>
      </c>
      <c r="T185" s="19" t="str">
        <f>IF(B185="","",IF(D185="Equity Delivery",0,IF(Setup!$C$8="Zerodha",IF(OR(D185="Equity Intraday",D185="F&amp;O Futures"),MIN(G185*H185*0.0003,20),20),20)))</f>
        <v/>
      </c>
      <c r="U185" s="19" t="str">
        <f t="shared" si="86"/>
        <v/>
      </c>
      <c r="V185" s="19" t="str">
        <f t="shared" si="87"/>
        <v/>
      </c>
      <c r="W185" s="19" t="str">
        <f t="shared" si="88"/>
        <v/>
      </c>
      <c r="X185" s="19" t="str">
        <f t="shared" si="89"/>
        <v/>
      </c>
      <c r="Y185" s="19" t="str">
        <f t="shared" si="90"/>
        <v/>
      </c>
      <c r="Z185" s="19" t="str">
        <f t="shared" si="91"/>
        <v/>
      </c>
      <c r="AA185" s="19" t="str">
        <f t="shared" si="92"/>
        <v/>
      </c>
      <c r="AB185" s="19" t="str">
        <f t="shared" si="93"/>
        <v/>
      </c>
      <c r="AC185" s="19" t="str">
        <f t="shared" si="94"/>
        <v/>
      </c>
    </row>
    <row r="186" spans="1:29" x14ac:dyDescent="0.3">
      <c r="A186" s="13" t="str">
        <f t="shared" si="80"/>
        <v/>
      </c>
      <c r="B186" s="14"/>
      <c r="C186" s="15"/>
      <c r="D186" s="15"/>
      <c r="E186" s="15"/>
      <c r="F186" s="16"/>
      <c r="G186" s="16"/>
      <c r="H186" s="17"/>
      <c r="I186" s="16" t="str">
        <f t="shared" si="81"/>
        <v/>
      </c>
      <c r="J186" s="16" t="str">
        <f t="shared" si="82"/>
        <v/>
      </c>
      <c r="K186" s="16" t="str">
        <f t="shared" si="83"/>
        <v/>
      </c>
      <c r="L186" s="16" t="str">
        <f t="shared" si="84"/>
        <v/>
      </c>
      <c r="M186" s="16" t="str">
        <f t="shared" si="85"/>
        <v/>
      </c>
      <c r="N186" s="16" t="str">
        <f t="shared" si="95"/>
        <v/>
      </c>
      <c r="O186" s="18" t="str">
        <f>IF(B186="","",M186/Setup!$C$9)</f>
        <v/>
      </c>
      <c r="P186" s="15"/>
      <c r="Q186" s="15"/>
      <c r="R186" s="15"/>
      <c r="S186" s="19" t="str">
        <f>IF(B186="","",IF(D186="Equity Delivery",0,IF(Setup!$C$8="Zerodha",IF(OR(D186="Equity Intraday",D186="F&amp;O Futures"),MIN(F186*H186*0.0003,20),20),20)))</f>
        <v/>
      </c>
      <c r="T186" s="19" t="str">
        <f>IF(B186="","",IF(D186="Equity Delivery",0,IF(Setup!$C$8="Zerodha",IF(OR(D186="Equity Intraday",D186="F&amp;O Futures"),MIN(G186*H186*0.0003,20),20),20)))</f>
        <v/>
      </c>
      <c r="U186" s="19" t="str">
        <f t="shared" si="86"/>
        <v/>
      </c>
      <c r="V186" s="19" t="str">
        <f t="shared" si="87"/>
        <v/>
      </c>
      <c r="W186" s="19" t="str">
        <f t="shared" si="88"/>
        <v/>
      </c>
      <c r="X186" s="19" t="str">
        <f t="shared" si="89"/>
        <v/>
      </c>
      <c r="Y186" s="19" t="str">
        <f t="shared" si="90"/>
        <v/>
      </c>
      <c r="Z186" s="19" t="str">
        <f t="shared" si="91"/>
        <v/>
      </c>
      <c r="AA186" s="19" t="str">
        <f t="shared" si="92"/>
        <v/>
      </c>
      <c r="AB186" s="19" t="str">
        <f t="shared" si="93"/>
        <v/>
      </c>
      <c r="AC186" s="19" t="str">
        <f t="shared" si="94"/>
        <v/>
      </c>
    </row>
    <row r="187" spans="1:29" x14ac:dyDescent="0.3">
      <c r="A187" s="13" t="str">
        <f t="shared" si="80"/>
        <v/>
      </c>
      <c r="B187" s="14"/>
      <c r="C187" s="15"/>
      <c r="D187" s="15"/>
      <c r="E187" s="15"/>
      <c r="F187" s="16"/>
      <c r="G187" s="16"/>
      <c r="H187" s="17"/>
      <c r="I187" s="16" t="str">
        <f t="shared" si="81"/>
        <v/>
      </c>
      <c r="J187" s="16" t="str">
        <f t="shared" si="82"/>
        <v/>
      </c>
      <c r="K187" s="16" t="str">
        <f t="shared" si="83"/>
        <v/>
      </c>
      <c r="L187" s="16" t="str">
        <f t="shared" si="84"/>
        <v/>
      </c>
      <c r="M187" s="16" t="str">
        <f t="shared" si="85"/>
        <v/>
      </c>
      <c r="N187" s="16" t="str">
        <f t="shared" si="95"/>
        <v/>
      </c>
      <c r="O187" s="18" t="str">
        <f>IF(B187="","",M187/Setup!$C$9)</f>
        <v/>
      </c>
      <c r="P187" s="15"/>
      <c r="Q187" s="15"/>
      <c r="R187" s="15"/>
      <c r="S187" s="19" t="str">
        <f>IF(B187="","",IF(D187="Equity Delivery",0,IF(Setup!$C$8="Zerodha",IF(OR(D187="Equity Intraday",D187="F&amp;O Futures"),MIN(F187*H187*0.0003,20),20),20)))</f>
        <v/>
      </c>
      <c r="T187" s="19" t="str">
        <f>IF(B187="","",IF(D187="Equity Delivery",0,IF(Setup!$C$8="Zerodha",IF(OR(D187="Equity Intraday",D187="F&amp;O Futures"),MIN(G187*H187*0.0003,20),20),20)))</f>
        <v/>
      </c>
      <c r="U187" s="19" t="str">
        <f t="shared" si="86"/>
        <v/>
      </c>
      <c r="V187" s="19" t="str">
        <f t="shared" si="87"/>
        <v/>
      </c>
      <c r="W187" s="19" t="str">
        <f t="shared" si="88"/>
        <v/>
      </c>
      <c r="X187" s="19" t="str">
        <f t="shared" si="89"/>
        <v/>
      </c>
      <c r="Y187" s="19" t="str">
        <f t="shared" si="90"/>
        <v/>
      </c>
      <c r="Z187" s="19" t="str">
        <f t="shared" si="91"/>
        <v/>
      </c>
      <c r="AA187" s="19" t="str">
        <f t="shared" si="92"/>
        <v/>
      </c>
      <c r="AB187" s="19" t="str">
        <f t="shared" si="93"/>
        <v/>
      </c>
      <c r="AC187" s="19" t="str">
        <f t="shared" si="94"/>
        <v/>
      </c>
    </row>
    <row r="188" spans="1:29" x14ac:dyDescent="0.3">
      <c r="A188" s="13" t="str">
        <f t="shared" si="80"/>
        <v/>
      </c>
      <c r="B188" s="14"/>
      <c r="C188" s="15"/>
      <c r="D188" s="15"/>
      <c r="E188" s="15"/>
      <c r="F188" s="16"/>
      <c r="G188" s="16"/>
      <c r="H188" s="17"/>
      <c r="I188" s="16" t="str">
        <f t="shared" si="81"/>
        <v/>
      </c>
      <c r="J188" s="16" t="str">
        <f t="shared" si="82"/>
        <v/>
      </c>
      <c r="K188" s="16" t="str">
        <f t="shared" si="83"/>
        <v/>
      </c>
      <c r="L188" s="16" t="str">
        <f t="shared" si="84"/>
        <v/>
      </c>
      <c r="M188" s="16" t="str">
        <f t="shared" si="85"/>
        <v/>
      </c>
      <c r="N188" s="16" t="str">
        <f t="shared" si="95"/>
        <v/>
      </c>
      <c r="O188" s="18" t="str">
        <f>IF(B188="","",M188/Setup!$C$9)</f>
        <v/>
      </c>
      <c r="P188" s="15"/>
      <c r="Q188" s="15"/>
      <c r="R188" s="15"/>
      <c r="S188" s="19" t="str">
        <f>IF(B188="","",IF(D188="Equity Delivery",0,IF(Setup!$C$8="Zerodha",IF(OR(D188="Equity Intraday",D188="F&amp;O Futures"),MIN(F188*H188*0.0003,20),20),20)))</f>
        <v/>
      </c>
      <c r="T188" s="19" t="str">
        <f>IF(B188="","",IF(D188="Equity Delivery",0,IF(Setup!$C$8="Zerodha",IF(OR(D188="Equity Intraday",D188="F&amp;O Futures"),MIN(G188*H188*0.0003,20),20),20)))</f>
        <v/>
      </c>
      <c r="U188" s="19" t="str">
        <f t="shared" si="86"/>
        <v/>
      </c>
      <c r="V188" s="19" t="str">
        <f t="shared" si="87"/>
        <v/>
      </c>
      <c r="W188" s="19" t="str">
        <f t="shared" si="88"/>
        <v/>
      </c>
      <c r="X188" s="19" t="str">
        <f t="shared" si="89"/>
        <v/>
      </c>
      <c r="Y188" s="19" t="str">
        <f t="shared" si="90"/>
        <v/>
      </c>
      <c r="Z188" s="19" t="str">
        <f t="shared" si="91"/>
        <v/>
      </c>
      <c r="AA188" s="19" t="str">
        <f t="shared" si="92"/>
        <v/>
      </c>
      <c r="AB188" s="19" t="str">
        <f t="shared" si="93"/>
        <v/>
      </c>
      <c r="AC188" s="19" t="str">
        <f t="shared" si="94"/>
        <v/>
      </c>
    </row>
    <row r="189" spans="1:29" x14ac:dyDescent="0.3">
      <c r="A189" s="13" t="str">
        <f t="shared" si="80"/>
        <v/>
      </c>
      <c r="B189" s="14"/>
      <c r="C189" s="15"/>
      <c r="D189" s="15"/>
      <c r="E189" s="15"/>
      <c r="F189" s="16"/>
      <c r="G189" s="16"/>
      <c r="H189" s="17"/>
      <c r="I189" s="16" t="str">
        <f t="shared" si="81"/>
        <v/>
      </c>
      <c r="J189" s="16" t="str">
        <f t="shared" si="82"/>
        <v/>
      </c>
      <c r="K189" s="16" t="str">
        <f t="shared" si="83"/>
        <v/>
      </c>
      <c r="L189" s="16" t="str">
        <f t="shared" si="84"/>
        <v/>
      </c>
      <c r="M189" s="16" t="str">
        <f t="shared" si="85"/>
        <v/>
      </c>
      <c r="N189" s="16" t="str">
        <f t="shared" si="95"/>
        <v/>
      </c>
      <c r="O189" s="18" t="str">
        <f>IF(B189="","",M189/Setup!$C$9)</f>
        <v/>
      </c>
      <c r="P189" s="15"/>
      <c r="Q189" s="15"/>
      <c r="R189" s="15"/>
      <c r="S189" s="19" t="str">
        <f>IF(B189="","",IF(D189="Equity Delivery",0,IF(Setup!$C$8="Zerodha",IF(OR(D189="Equity Intraday",D189="F&amp;O Futures"),MIN(F189*H189*0.0003,20),20),20)))</f>
        <v/>
      </c>
      <c r="T189" s="19" t="str">
        <f>IF(B189="","",IF(D189="Equity Delivery",0,IF(Setup!$C$8="Zerodha",IF(OR(D189="Equity Intraday",D189="F&amp;O Futures"),MIN(G189*H189*0.0003,20),20),20)))</f>
        <v/>
      </c>
      <c r="U189" s="19" t="str">
        <f t="shared" si="86"/>
        <v/>
      </c>
      <c r="V189" s="19" t="str">
        <f t="shared" si="87"/>
        <v/>
      </c>
      <c r="W189" s="19" t="str">
        <f t="shared" si="88"/>
        <v/>
      </c>
      <c r="X189" s="19" t="str">
        <f t="shared" si="89"/>
        <v/>
      </c>
      <c r="Y189" s="19" t="str">
        <f t="shared" si="90"/>
        <v/>
      </c>
      <c r="Z189" s="19" t="str">
        <f t="shared" si="91"/>
        <v/>
      </c>
      <c r="AA189" s="19" t="str">
        <f t="shared" si="92"/>
        <v/>
      </c>
      <c r="AB189" s="19" t="str">
        <f t="shared" si="93"/>
        <v/>
      </c>
      <c r="AC189" s="19" t="str">
        <f t="shared" si="94"/>
        <v/>
      </c>
    </row>
    <row r="190" spans="1:29" x14ac:dyDescent="0.3">
      <c r="A190" s="13" t="str">
        <f t="shared" si="80"/>
        <v/>
      </c>
      <c r="B190" s="14"/>
      <c r="C190" s="15"/>
      <c r="D190" s="15"/>
      <c r="E190" s="15"/>
      <c r="F190" s="16"/>
      <c r="G190" s="16"/>
      <c r="H190" s="17"/>
      <c r="I190" s="16" t="str">
        <f t="shared" si="81"/>
        <v/>
      </c>
      <c r="J190" s="16" t="str">
        <f t="shared" si="82"/>
        <v/>
      </c>
      <c r="K190" s="16" t="str">
        <f t="shared" si="83"/>
        <v/>
      </c>
      <c r="L190" s="16" t="str">
        <f t="shared" si="84"/>
        <v/>
      </c>
      <c r="M190" s="16" t="str">
        <f t="shared" si="85"/>
        <v/>
      </c>
      <c r="N190" s="16" t="str">
        <f t="shared" si="95"/>
        <v/>
      </c>
      <c r="O190" s="18" t="str">
        <f>IF(B190="","",M190/Setup!$C$9)</f>
        <v/>
      </c>
      <c r="P190" s="15"/>
      <c r="Q190" s="15"/>
      <c r="R190" s="15"/>
      <c r="S190" s="19" t="str">
        <f>IF(B190="","",IF(D190="Equity Delivery",0,IF(Setup!$C$8="Zerodha",IF(OR(D190="Equity Intraday",D190="F&amp;O Futures"),MIN(F190*H190*0.0003,20),20),20)))</f>
        <v/>
      </c>
      <c r="T190" s="19" t="str">
        <f>IF(B190="","",IF(D190="Equity Delivery",0,IF(Setup!$C$8="Zerodha",IF(OR(D190="Equity Intraday",D190="F&amp;O Futures"),MIN(G190*H190*0.0003,20),20),20)))</f>
        <v/>
      </c>
      <c r="U190" s="19" t="str">
        <f t="shared" si="86"/>
        <v/>
      </c>
      <c r="V190" s="19" t="str">
        <f t="shared" si="87"/>
        <v/>
      </c>
      <c r="W190" s="19" t="str">
        <f t="shared" si="88"/>
        <v/>
      </c>
      <c r="X190" s="19" t="str">
        <f t="shared" si="89"/>
        <v/>
      </c>
      <c r="Y190" s="19" t="str">
        <f t="shared" si="90"/>
        <v/>
      </c>
      <c r="Z190" s="19" t="str">
        <f t="shared" si="91"/>
        <v/>
      </c>
      <c r="AA190" s="19" t="str">
        <f t="shared" si="92"/>
        <v/>
      </c>
      <c r="AB190" s="19" t="str">
        <f t="shared" si="93"/>
        <v/>
      </c>
      <c r="AC190" s="19" t="str">
        <f t="shared" si="94"/>
        <v/>
      </c>
    </row>
    <row r="191" spans="1:29" x14ac:dyDescent="0.3">
      <c r="A191" s="13" t="str">
        <f t="shared" si="80"/>
        <v/>
      </c>
      <c r="B191" s="14"/>
      <c r="C191" s="15"/>
      <c r="D191" s="15"/>
      <c r="E191" s="15"/>
      <c r="F191" s="16"/>
      <c r="G191" s="16"/>
      <c r="H191" s="17"/>
      <c r="I191" s="16" t="str">
        <f t="shared" si="81"/>
        <v/>
      </c>
      <c r="J191" s="16" t="str">
        <f t="shared" si="82"/>
        <v/>
      </c>
      <c r="K191" s="16" t="str">
        <f t="shared" si="83"/>
        <v/>
      </c>
      <c r="L191" s="16" t="str">
        <f t="shared" si="84"/>
        <v/>
      </c>
      <c r="M191" s="16" t="str">
        <f t="shared" si="85"/>
        <v/>
      </c>
      <c r="N191" s="16" t="str">
        <f t="shared" si="95"/>
        <v/>
      </c>
      <c r="O191" s="18" t="str">
        <f>IF(B191="","",M191/Setup!$C$9)</f>
        <v/>
      </c>
      <c r="P191" s="15"/>
      <c r="Q191" s="15"/>
      <c r="R191" s="15"/>
      <c r="S191" s="19" t="str">
        <f>IF(B191="","",IF(D191="Equity Delivery",0,IF(Setup!$C$8="Zerodha",IF(OR(D191="Equity Intraday",D191="F&amp;O Futures"),MIN(F191*H191*0.0003,20),20),20)))</f>
        <v/>
      </c>
      <c r="T191" s="19" t="str">
        <f>IF(B191="","",IF(D191="Equity Delivery",0,IF(Setup!$C$8="Zerodha",IF(OR(D191="Equity Intraday",D191="F&amp;O Futures"),MIN(G191*H191*0.0003,20),20),20)))</f>
        <v/>
      </c>
      <c r="U191" s="19" t="str">
        <f t="shared" si="86"/>
        <v/>
      </c>
      <c r="V191" s="19" t="str">
        <f t="shared" si="87"/>
        <v/>
      </c>
      <c r="W191" s="19" t="str">
        <f t="shared" si="88"/>
        <v/>
      </c>
      <c r="X191" s="19" t="str">
        <f t="shared" si="89"/>
        <v/>
      </c>
      <c r="Y191" s="19" t="str">
        <f t="shared" si="90"/>
        <v/>
      </c>
      <c r="Z191" s="19" t="str">
        <f t="shared" si="91"/>
        <v/>
      </c>
      <c r="AA191" s="19" t="str">
        <f t="shared" si="92"/>
        <v/>
      </c>
      <c r="AB191" s="19" t="str">
        <f t="shared" si="93"/>
        <v/>
      </c>
      <c r="AC191" s="19" t="str">
        <f t="shared" si="94"/>
        <v/>
      </c>
    </row>
    <row r="192" spans="1:29" x14ac:dyDescent="0.3">
      <c r="A192" s="13" t="str">
        <f t="shared" si="80"/>
        <v/>
      </c>
      <c r="B192" s="14"/>
      <c r="C192" s="15"/>
      <c r="D192" s="15"/>
      <c r="E192" s="15"/>
      <c r="F192" s="16"/>
      <c r="G192" s="16"/>
      <c r="H192" s="17"/>
      <c r="I192" s="16" t="str">
        <f t="shared" si="81"/>
        <v/>
      </c>
      <c r="J192" s="16" t="str">
        <f t="shared" si="82"/>
        <v/>
      </c>
      <c r="K192" s="16" t="str">
        <f t="shared" si="83"/>
        <v/>
      </c>
      <c r="L192" s="16" t="str">
        <f t="shared" si="84"/>
        <v/>
      </c>
      <c r="M192" s="16" t="str">
        <f t="shared" si="85"/>
        <v/>
      </c>
      <c r="N192" s="16" t="str">
        <f t="shared" si="95"/>
        <v/>
      </c>
      <c r="O192" s="18" t="str">
        <f>IF(B192="","",M192/Setup!$C$9)</f>
        <v/>
      </c>
      <c r="P192" s="15"/>
      <c r="Q192" s="15"/>
      <c r="R192" s="15"/>
      <c r="S192" s="19" t="str">
        <f>IF(B192="","",IF(D192="Equity Delivery",0,IF(Setup!$C$8="Zerodha",IF(OR(D192="Equity Intraday",D192="F&amp;O Futures"),MIN(F192*H192*0.0003,20),20),20)))</f>
        <v/>
      </c>
      <c r="T192" s="19" t="str">
        <f>IF(B192="","",IF(D192="Equity Delivery",0,IF(Setup!$C$8="Zerodha",IF(OR(D192="Equity Intraday",D192="F&amp;O Futures"),MIN(G192*H192*0.0003,20),20),20)))</f>
        <v/>
      </c>
      <c r="U192" s="19" t="str">
        <f t="shared" si="86"/>
        <v/>
      </c>
      <c r="V192" s="19" t="str">
        <f t="shared" si="87"/>
        <v/>
      </c>
      <c r="W192" s="19" t="str">
        <f t="shared" si="88"/>
        <v/>
      </c>
      <c r="X192" s="19" t="str">
        <f t="shared" si="89"/>
        <v/>
      </c>
      <c r="Y192" s="19" t="str">
        <f t="shared" si="90"/>
        <v/>
      </c>
      <c r="Z192" s="19" t="str">
        <f t="shared" si="91"/>
        <v/>
      </c>
      <c r="AA192" s="19" t="str">
        <f t="shared" si="92"/>
        <v/>
      </c>
      <c r="AB192" s="19" t="str">
        <f t="shared" si="93"/>
        <v/>
      </c>
      <c r="AC192" s="19" t="str">
        <f t="shared" si="94"/>
        <v/>
      </c>
    </row>
    <row r="193" spans="1:29" x14ac:dyDescent="0.3">
      <c r="A193" s="13" t="str">
        <f t="shared" si="80"/>
        <v/>
      </c>
      <c r="B193" s="14"/>
      <c r="C193" s="15"/>
      <c r="D193" s="15"/>
      <c r="E193" s="15"/>
      <c r="F193" s="16"/>
      <c r="G193" s="16"/>
      <c r="H193" s="17"/>
      <c r="I193" s="16" t="str">
        <f t="shared" si="81"/>
        <v/>
      </c>
      <c r="J193" s="16" t="str">
        <f t="shared" si="82"/>
        <v/>
      </c>
      <c r="K193" s="16" t="str">
        <f t="shared" si="83"/>
        <v/>
      </c>
      <c r="L193" s="16" t="str">
        <f t="shared" si="84"/>
        <v/>
      </c>
      <c r="M193" s="16" t="str">
        <f t="shared" si="85"/>
        <v/>
      </c>
      <c r="N193" s="16" t="str">
        <f t="shared" si="95"/>
        <v/>
      </c>
      <c r="O193" s="18" t="str">
        <f>IF(B193="","",M193/Setup!$C$9)</f>
        <v/>
      </c>
      <c r="P193" s="15"/>
      <c r="Q193" s="15"/>
      <c r="R193" s="15"/>
      <c r="S193" s="19" t="str">
        <f>IF(B193="","",IF(D193="Equity Delivery",0,IF(Setup!$C$8="Zerodha",IF(OR(D193="Equity Intraday",D193="F&amp;O Futures"),MIN(F193*H193*0.0003,20),20),20)))</f>
        <v/>
      </c>
      <c r="T193" s="19" t="str">
        <f>IF(B193="","",IF(D193="Equity Delivery",0,IF(Setup!$C$8="Zerodha",IF(OR(D193="Equity Intraday",D193="F&amp;O Futures"),MIN(G193*H193*0.0003,20),20),20)))</f>
        <v/>
      </c>
      <c r="U193" s="19" t="str">
        <f t="shared" si="86"/>
        <v/>
      </c>
      <c r="V193" s="19" t="str">
        <f t="shared" si="87"/>
        <v/>
      </c>
      <c r="W193" s="19" t="str">
        <f t="shared" si="88"/>
        <v/>
      </c>
      <c r="X193" s="19" t="str">
        <f t="shared" si="89"/>
        <v/>
      </c>
      <c r="Y193" s="19" t="str">
        <f t="shared" si="90"/>
        <v/>
      </c>
      <c r="Z193" s="19" t="str">
        <f t="shared" si="91"/>
        <v/>
      </c>
      <c r="AA193" s="19" t="str">
        <f t="shared" si="92"/>
        <v/>
      </c>
      <c r="AB193" s="19" t="str">
        <f t="shared" si="93"/>
        <v/>
      </c>
      <c r="AC193" s="19" t="str">
        <f t="shared" si="94"/>
        <v/>
      </c>
    </row>
    <row r="194" spans="1:29" x14ac:dyDescent="0.3">
      <c r="A194" s="13" t="str">
        <f t="shared" si="80"/>
        <v/>
      </c>
      <c r="B194" s="14"/>
      <c r="C194" s="15"/>
      <c r="D194" s="15"/>
      <c r="E194" s="15"/>
      <c r="F194" s="16"/>
      <c r="G194" s="16"/>
      <c r="H194" s="17"/>
      <c r="I194" s="16" t="str">
        <f t="shared" si="81"/>
        <v/>
      </c>
      <c r="J194" s="16" t="str">
        <f t="shared" si="82"/>
        <v/>
      </c>
      <c r="K194" s="16" t="str">
        <f t="shared" si="83"/>
        <v/>
      </c>
      <c r="L194" s="16" t="str">
        <f t="shared" si="84"/>
        <v/>
      </c>
      <c r="M194" s="16" t="str">
        <f t="shared" si="85"/>
        <v/>
      </c>
      <c r="N194" s="16" t="str">
        <f t="shared" si="95"/>
        <v/>
      </c>
      <c r="O194" s="18" t="str">
        <f>IF(B194="","",M194/Setup!$C$9)</f>
        <v/>
      </c>
      <c r="P194" s="15"/>
      <c r="Q194" s="15"/>
      <c r="R194" s="15"/>
      <c r="S194" s="19" t="str">
        <f>IF(B194="","",IF(D194="Equity Delivery",0,IF(Setup!$C$8="Zerodha",IF(OR(D194="Equity Intraday",D194="F&amp;O Futures"),MIN(F194*H194*0.0003,20),20),20)))</f>
        <v/>
      </c>
      <c r="T194" s="19" t="str">
        <f>IF(B194="","",IF(D194="Equity Delivery",0,IF(Setup!$C$8="Zerodha",IF(OR(D194="Equity Intraday",D194="F&amp;O Futures"),MIN(G194*H194*0.0003,20),20),20)))</f>
        <v/>
      </c>
      <c r="U194" s="19" t="str">
        <f t="shared" si="86"/>
        <v/>
      </c>
      <c r="V194" s="19" t="str">
        <f t="shared" si="87"/>
        <v/>
      </c>
      <c r="W194" s="19" t="str">
        <f t="shared" si="88"/>
        <v/>
      </c>
      <c r="X194" s="19" t="str">
        <f t="shared" si="89"/>
        <v/>
      </c>
      <c r="Y194" s="19" t="str">
        <f t="shared" si="90"/>
        <v/>
      </c>
      <c r="Z194" s="19" t="str">
        <f t="shared" si="91"/>
        <v/>
      </c>
      <c r="AA194" s="19" t="str">
        <f t="shared" si="92"/>
        <v/>
      </c>
      <c r="AB194" s="19" t="str">
        <f t="shared" si="93"/>
        <v/>
      </c>
      <c r="AC194" s="19" t="str">
        <f t="shared" si="94"/>
        <v/>
      </c>
    </row>
    <row r="195" spans="1:29" x14ac:dyDescent="0.3">
      <c r="A195" s="13" t="str">
        <f t="shared" ref="A195:A226" si="96">IF(B195="","",ROW()-2)</f>
        <v/>
      </c>
      <c r="B195" s="14"/>
      <c r="C195" s="15"/>
      <c r="D195" s="15"/>
      <c r="E195" s="15"/>
      <c r="F195" s="16"/>
      <c r="G195" s="16"/>
      <c r="H195" s="17"/>
      <c r="I195" s="16" t="str">
        <f t="shared" ref="I195:I226" si="97">IF(OR(B195="",F195="",G195="",H195=""),"",IF(E195="Long",(G195-F195)*H195,(F195-G195)*H195))</f>
        <v/>
      </c>
      <c r="J195" s="16" t="str">
        <f t="shared" ref="J195:J202" si="98">IF(B195="","",S195+U195+W195+Y195+AA195+AB195)</f>
        <v/>
      </c>
      <c r="K195" s="16" t="str">
        <f t="shared" ref="K195:K202" si="99">IF(B195="","",T195+V195+X195+Z195+AC195)</f>
        <v/>
      </c>
      <c r="L195" s="16" t="str">
        <f t="shared" ref="L195:L226" si="100">IF(B195="","",J195+K195)</f>
        <v/>
      </c>
      <c r="M195" s="16" t="str">
        <f t="shared" ref="M195:M226" si="101">IF(B195="","",I195-L195)</f>
        <v/>
      </c>
      <c r="N195" s="16" t="str">
        <f t="shared" si="95"/>
        <v/>
      </c>
      <c r="O195" s="18" t="str">
        <f>IF(B195="","",M195/Setup!$C$9)</f>
        <v/>
      </c>
      <c r="P195" s="15"/>
      <c r="Q195" s="15"/>
      <c r="R195" s="15"/>
      <c r="S195" s="19" t="str">
        <f>IF(B195="","",IF(D195="Equity Delivery",0,IF(Setup!$C$8="Zerodha",IF(OR(D195="Equity Intraday",D195="F&amp;O Futures"),MIN(F195*H195*0.0003,20),20),20)))</f>
        <v/>
      </c>
      <c r="T195" s="19" t="str">
        <f>IF(B195="","",IF(D195="Equity Delivery",0,IF(Setup!$C$8="Zerodha",IF(OR(D195="Equity Intraday",D195="F&amp;O Futures"),MIN(G195*H195*0.0003,20),20),20)))</f>
        <v/>
      </c>
      <c r="U195" s="19" t="str">
        <f t="shared" ref="U195:U202" si="102">IF(B195="","",IF(D195="Equity Delivery",F195*H195*0.001,0))</f>
        <v/>
      </c>
      <c r="V195" s="19" t="str">
        <f t="shared" ref="V195:V202" si="103">IF(B195="","",IF(D195="Equity Delivery",G195*H195*0.001,IF(D195="Equity Intraday",G195*H195*0.00025,IF(D195="F&amp;O Futures",G195*H195*0.0002,IF(D195="F&amp;O Options",G195*H195*0.001,0)))))</f>
        <v/>
      </c>
      <c r="W195" s="19" t="str">
        <f t="shared" ref="W195:W202" si="104">IF(B195="","",F195*H195*IF(OR(D195="Equity Delivery",D195="Equity Intraday"),0.0000297,IF(D195="F&amp;O Futures",0.0000173,IF(D195="F&amp;O Options",0.000495,0))))</f>
        <v/>
      </c>
      <c r="X195" s="19" t="str">
        <f t="shared" ref="X195:X202" si="105">IF(B195="","",G195*H195*IF(OR(D195="Equity Delivery",D195="Equity Intraday"),0.0000297,IF(D195="F&amp;O Futures",0.0000173,IF(D195="F&amp;O Options",0.000495,0))))</f>
        <v/>
      </c>
      <c r="Y195" s="19" t="str">
        <f t="shared" ref="Y195:Y202" si="106">IF(B195="","",F195*H195*0.000001)</f>
        <v/>
      </c>
      <c r="Z195" s="19" t="str">
        <f t="shared" ref="Z195:Z202" si="107">IF(B195="","",G195*H195*0.000001)</f>
        <v/>
      </c>
      <c r="AA195" s="19" t="str">
        <f t="shared" ref="AA195:AA202" si="108">IF(B195="","",F195*H195*IF(D195="Equity Delivery",0.00015,IF(D195="Equity Intraday",0.00003,IF(D195="F&amp;O Futures",0.00002,IF(D195="F&amp;O Options",0.00003,0)))))</f>
        <v/>
      </c>
      <c r="AB195" s="19" t="str">
        <f t="shared" ref="AB195:AB202" si="109">IF(B195="","",0.18*(S195+W195+Y195))</f>
        <v/>
      </c>
      <c r="AC195" s="19" t="str">
        <f t="shared" ref="AC195:AC202" si="110">IF(B195="","",0.18*(T195+X195+Z195))</f>
        <v/>
      </c>
    </row>
    <row r="196" spans="1:29" x14ac:dyDescent="0.3">
      <c r="A196" s="13" t="str">
        <f t="shared" si="96"/>
        <v/>
      </c>
      <c r="B196" s="14"/>
      <c r="C196" s="15"/>
      <c r="D196" s="15"/>
      <c r="E196" s="15"/>
      <c r="F196" s="16"/>
      <c r="G196" s="16"/>
      <c r="H196" s="17"/>
      <c r="I196" s="16" t="str">
        <f t="shared" si="97"/>
        <v/>
      </c>
      <c r="J196" s="16" t="str">
        <f t="shared" si="98"/>
        <v/>
      </c>
      <c r="K196" s="16" t="str">
        <f t="shared" si="99"/>
        <v/>
      </c>
      <c r="L196" s="16" t="str">
        <f t="shared" si="100"/>
        <v/>
      </c>
      <c r="M196" s="16" t="str">
        <f t="shared" si="101"/>
        <v/>
      </c>
      <c r="N196" s="16" t="str">
        <f t="shared" ref="N196:N227" si="111">IF(B196="","",M196+IF(N195="",0,N195))</f>
        <v/>
      </c>
      <c r="O196" s="18" t="str">
        <f>IF(B196="","",M196/Setup!$C$9)</f>
        <v/>
      </c>
      <c r="P196" s="15"/>
      <c r="Q196" s="15"/>
      <c r="R196" s="15"/>
      <c r="S196" s="19" t="str">
        <f>IF(B196="","",IF(D196="Equity Delivery",0,IF(Setup!$C$8="Zerodha",IF(OR(D196="Equity Intraday",D196="F&amp;O Futures"),MIN(F196*H196*0.0003,20),20),20)))</f>
        <v/>
      </c>
      <c r="T196" s="19" t="str">
        <f>IF(B196="","",IF(D196="Equity Delivery",0,IF(Setup!$C$8="Zerodha",IF(OR(D196="Equity Intraday",D196="F&amp;O Futures"),MIN(G196*H196*0.0003,20),20),20)))</f>
        <v/>
      </c>
      <c r="U196" s="19" t="str">
        <f t="shared" si="102"/>
        <v/>
      </c>
      <c r="V196" s="19" t="str">
        <f t="shared" si="103"/>
        <v/>
      </c>
      <c r="W196" s="19" t="str">
        <f t="shared" si="104"/>
        <v/>
      </c>
      <c r="X196" s="19" t="str">
        <f t="shared" si="105"/>
        <v/>
      </c>
      <c r="Y196" s="19" t="str">
        <f t="shared" si="106"/>
        <v/>
      </c>
      <c r="Z196" s="19" t="str">
        <f t="shared" si="107"/>
        <v/>
      </c>
      <c r="AA196" s="19" t="str">
        <f t="shared" si="108"/>
        <v/>
      </c>
      <c r="AB196" s="19" t="str">
        <f t="shared" si="109"/>
        <v/>
      </c>
      <c r="AC196" s="19" t="str">
        <f t="shared" si="110"/>
        <v/>
      </c>
    </row>
    <row r="197" spans="1:29" x14ac:dyDescent="0.3">
      <c r="A197" s="13" t="str">
        <f t="shared" si="96"/>
        <v/>
      </c>
      <c r="B197" s="14"/>
      <c r="C197" s="15"/>
      <c r="D197" s="15"/>
      <c r="E197" s="15"/>
      <c r="F197" s="16"/>
      <c r="G197" s="16"/>
      <c r="H197" s="17"/>
      <c r="I197" s="16" t="str">
        <f t="shared" si="97"/>
        <v/>
      </c>
      <c r="J197" s="16" t="str">
        <f t="shared" si="98"/>
        <v/>
      </c>
      <c r="K197" s="16" t="str">
        <f t="shared" si="99"/>
        <v/>
      </c>
      <c r="L197" s="16" t="str">
        <f t="shared" si="100"/>
        <v/>
      </c>
      <c r="M197" s="16" t="str">
        <f t="shared" si="101"/>
        <v/>
      </c>
      <c r="N197" s="16" t="str">
        <f t="shared" si="111"/>
        <v/>
      </c>
      <c r="O197" s="18" t="str">
        <f>IF(B197="","",M197/Setup!$C$9)</f>
        <v/>
      </c>
      <c r="P197" s="15"/>
      <c r="Q197" s="15"/>
      <c r="R197" s="15"/>
      <c r="S197" s="19" t="str">
        <f>IF(B197="","",IF(D197="Equity Delivery",0,IF(Setup!$C$8="Zerodha",IF(OR(D197="Equity Intraday",D197="F&amp;O Futures"),MIN(F197*H197*0.0003,20),20),20)))</f>
        <v/>
      </c>
      <c r="T197" s="19" t="str">
        <f>IF(B197="","",IF(D197="Equity Delivery",0,IF(Setup!$C$8="Zerodha",IF(OR(D197="Equity Intraday",D197="F&amp;O Futures"),MIN(G197*H197*0.0003,20),20),20)))</f>
        <v/>
      </c>
      <c r="U197" s="19" t="str">
        <f t="shared" si="102"/>
        <v/>
      </c>
      <c r="V197" s="19" t="str">
        <f t="shared" si="103"/>
        <v/>
      </c>
      <c r="W197" s="19" t="str">
        <f t="shared" si="104"/>
        <v/>
      </c>
      <c r="X197" s="19" t="str">
        <f t="shared" si="105"/>
        <v/>
      </c>
      <c r="Y197" s="19" t="str">
        <f t="shared" si="106"/>
        <v/>
      </c>
      <c r="Z197" s="19" t="str">
        <f t="shared" si="107"/>
        <v/>
      </c>
      <c r="AA197" s="19" t="str">
        <f t="shared" si="108"/>
        <v/>
      </c>
      <c r="AB197" s="19" t="str">
        <f t="shared" si="109"/>
        <v/>
      </c>
      <c r="AC197" s="19" t="str">
        <f t="shared" si="110"/>
        <v/>
      </c>
    </row>
    <row r="198" spans="1:29" x14ac:dyDescent="0.3">
      <c r="A198" s="13" t="str">
        <f t="shared" si="96"/>
        <v/>
      </c>
      <c r="B198" s="14"/>
      <c r="C198" s="15"/>
      <c r="D198" s="15"/>
      <c r="E198" s="15"/>
      <c r="F198" s="16"/>
      <c r="G198" s="16"/>
      <c r="H198" s="17"/>
      <c r="I198" s="16" t="str">
        <f t="shared" si="97"/>
        <v/>
      </c>
      <c r="J198" s="16" t="str">
        <f t="shared" si="98"/>
        <v/>
      </c>
      <c r="K198" s="16" t="str">
        <f t="shared" si="99"/>
        <v/>
      </c>
      <c r="L198" s="16" t="str">
        <f t="shared" si="100"/>
        <v/>
      </c>
      <c r="M198" s="16" t="str">
        <f t="shared" si="101"/>
        <v/>
      </c>
      <c r="N198" s="16" t="str">
        <f t="shared" si="111"/>
        <v/>
      </c>
      <c r="O198" s="18" t="str">
        <f>IF(B198="","",M198/Setup!$C$9)</f>
        <v/>
      </c>
      <c r="P198" s="15"/>
      <c r="Q198" s="15"/>
      <c r="R198" s="15"/>
      <c r="S198" s="19" t="str">
        <f>IF(B198="","",IF(D198="Equity Delivery",0,IF(Setup!$C$8="Zerodha",IF(OR(D198="Equity Intraday",D198="F&amp;O Futures"),MIN(F198*H198*0.0003,20),20),20)))</f>
        <v/>
      </c>
      <c r="T198" s="19" t="str">
        <f>IF(B198="","",IF(D198="Equity Delivery",0,IF(Setup!$C$8="Zerodha",IF(OR(D198="Equity Intraday",D198="F&amp;O Futures"),MIN(G198*H198*0.0003,20),20),20)))</f>
        <v/>
      </c>
      <c r="U198" s="19" t="str">
        <f t="shared" si="102"/>
        <v/>
      </c>
      <c r="V198" s="19" t="str">
        <f t="shared" si="103"/>
        <v/>
      </c>
      <c r="W198" s="19" t="str">
        <f t="shared" si="104"/>
        <v/>
      </c>
      <c r="X198" s="19" t="str">
        <f t="shared" si="105"/>
        <v/>
      </c>
      <c r="Y198" s="19" t="str">
        <f t="shared" si="106"/>
        <v/>
      </c>
      <c r="Z198" s="19" t="str">
        <f t="shared" si="107"/>
        <v/>
      </c>
      <c r="AA198" s="19" t="str">
        <f t="shared" si="108"/>
        <v/>
      </c>
      <c r="AB198" s="19" t="str">
        <f t="shared" si="109"/>
        <v/>
      </c>
      <c r="AC198" s="19" t="str">
        <f t="shared" si="110"/>
        <v/>
      </c>
    </row>
    <row r="199" spans="1:29" x14ac:dyDescent="0.3">
      <c r="A199" s="13" t="str">
        <f t="shared" si="96"/>
        <v/>
      </c>
      <c r="B199" s="14"/>
      <c r="C199" s="15"/>
      <c r="D199" s="15"/>
      <c r="E199" s="15"/>
      <c r="F199" s="16"/>
      <c r="G199" s="16"/>
      <c r="H199" s="17"/>
      <c r="I199" s="16" t="str">
        <f t="shared" si="97"/>
        <v/>
      </c>
      <c r="J199" s="16" t="str">
        <f t="shared" si="98"/>
        <v/>
      </c>
      <c r="K199" s="16" t="str">
        <f t="shared" si="99"/>
        <v/>
      </c>
      <c r="L199" s="16" t="str">
        <f t="shared" si="100"/>
        <v/>
      </c>
      <c r="M199" s="16" t="str">
        <f t="shared" si="101"/>
        <v/>
      </c>
      <c r="N199" s="16" t="str">
        <f t="shared" si="111"/>
        <v/>
      </c>
      <c r="O199" s="18" t="str">
        <f>IF(B199="","",M199/Setup!$C$9)</f>
        <v/>
      </c>
      <c r="P199" s="15"/>
      <c r="Q199" s="15"/>
      <c r="R199" s="15"/>
      <c r="S199" s="19" t="str">
        <f>IF(B199="","",IF(D199="Equity Delivery",0,IF(Setup!$C$8="Zerodha",IF(OR(D199="Equity Intraday",D199="F&amp;O Futures"),MIN(F199*H199*0.0003,20),20),20)))</f>
        <v/>
      </c>
      <c r="T199" s="19" t="str">
        <f>IF(B199="","",IF(D199="Equity Delivery",0,IF(Setup!$C$8="Zerodha",IF(OR(D199="Equity Intraday",D199="F&amp;O Futures"),MIN(G199*H199*0.0003,20),20),20)))</f>
        <v/>
      </c>
      <c r="U199" s="19" t="str">
        <f t="shared" si="102"/>
        <v/>
      </c>
      <c r="V199" s="19" t="str">
        <f t="shared" si="103"/>
        <v/>
      </c>
      <c r="W199" s="19" t="str">
        <f t="shared" si="104"/>
        <v/>
      </c>
      <c r="X199" s="19" t="str">
        <f t="shared" si="105"/>
        <v/>
      </c>
      <c r="Y199" s="19" t="str">
        <f t="shared" si="106"/>
        <v/>
      </c>
      <c r="Z199" s="19" t="str">
        <f t="shared" si="107"/>
        <v/>
      </c>
      <c r="AA199" s="19" t="str">
        <f t="shared" si="108"/>
        <v/>
      </c>
      <c r="AB199" s="19" t="str">
        <f t="shared" si="109"/>
        <v/>
      </c>
      <c r="AC199" s="19" t="str">
        <f t="shared" si="110"/>
        <v/>
      </c>
    </row>
    <row r="200" spans="1:29" x14ac:dyDescent="0.3">
      <c r="A200" s="13" t="str">
        <f t="shared" si="96"/>
        <v/>
      </c>
      <c r="B200" s="14"/>
      <c r="C200" s="15"/>
      <c r="D200" s="15"/>
      <c r="E200" s="15"/>
      <c r="F200" s="16"/>
      <c r="G200" s="16"/>
      <c r="H200" s="17"/>
      <c r="I200" s="16" t="str">
        <f t="shared" si="97"/>
        <v/>
      </c>
      <c r="J200" s="16" t="str">
        <f t="shared" si="98"/>
        <v/>
      </c>
      <c r="K200" s="16" t="str">
        <f t="shared" si="99"/>
        <v/>
      </c>
      <c r="L200" s="16" t="str">
        <f t="shared" si="100"/>
        <v/>
      </c>
      <c r="M200" s="16" t="str">
        <f t="shared" si="101"/>
        <v/>
      </c>
      <c r="N200" s="16" t="str">
        <f t="shared" si="111"/>
        <v/>
      </c>
      <c r="O200" s="18" t="str">
        <f>IF(B200="","",M200/Setup!$C$9)</f>
        <v/>
      </c>
      <c r="P200" s="15"/>
      <c r="Q200" s="15"/>
      <c r="R200" s="15"/>
      <c r="S200" s="19" t="str">
        <f>IF(B200="","",IF(D200="Equity Delivery",0,IF(Setup!$C$8="Zerodha",IF(OR(D200="Equity Intraday",D200="F&amp;O Futures"),MIN(F200*H200*0.0003,20),20),20)))</f>
        <v/>
      </c>
      <c r="T200" s="19" t="str">
        <f>IF(B200="","",IF(D200="Equity Delivery",0,IF(Setup!$C$8="Zerodha",IF(OR(D200="Equity Intraday",D200="F&amp;O Futures"),MIN(G200*H200*0.0003,20),20),20)))</f>
        <v/>
      </c>
      <c r="U200" s="19" t="str">
        <f t="shared" si="102"/>
        <v/>
      </c>
      <c r="V200" s="19" t="str">
        <f t="shared" si="103"/>
        <v/>
      </c>
      <c r="W200" s="19" t="str">
        <f t="shared" si="104"/>
        <v/>
      </c>
      <c r="X200" s="19" t="str">
        <f t="shared" si="105"/>
        <v/>
      </c>
      <c r="Y200" s="19" t="str">
        <f t="shared" si="106"/>
        <v/>
      </c>
      <c r="Z200" s="19" t="str">
        <f t="shared" si="107"/>
        <v/>
      </c>
      <c r="AA200" s="19" t="str">
        <f t="shared" si="108"/>
        <v/>
      </c>
      <c r="AB200" s="19" t="str">
        <f t="shared" si="109"/>
        <v/>
      </c>
      <c r="AC200" s="19" t="str">
        <f t="shared" si="110"/>
        <v/>
      </c>
    </row>
    <row r="201" spans="1:29" x14ac:dyDescent="0.3">
      <c r="A201" s="13" t="str">
        <f t="shared" si="96"/>
        <v/>
      </c>
      <c r="B201" s="14"/>
      <c r="C201" s="15"/>
      <c r="D201" s="15"/>
      <c r="E201" s="15"/>
      <c r="F201" s="16"/>
      <c r="G201" s="16"/>
      <c r="H201" s="17"/>
      <c r="I201" s="16" t="str">
        <f t="shared" si="97"/>
        <v/>
      </c>
      <c r="J201" s="16" t="str">
        <f t="shared" si="98"/>
        <v/>
      </c>
      <c r="K201" s="16" t="str">
        <f t="shared" si="99"/>
        <v/>
      </c>
      <c r="L201" s="16" t="str">
        <f t="shared" si="100"/>
        <v/>
      </c>
      <c r="M201" s="16" t="str">
        <f t="shared" si="101"/>
        <v/>
      </c>
      <c r="N201" s="16" t="str">
        <f t="shared" si="111"/>
        <v/>
      </c>
      <c r="O201" s="18" t="str">
        <f>IF(B201="","",M201/Setup!$C$9)</f>
        <v/>
      </c>
      <c r="P201" s="15"/>
      <c r="Q201" s="15"/>
      <c r="R201" s="15"/>
      <c r="S201" s="19" t="str">
        <f>IF(B201="","",IF(D201="Equity Delivery",0,IF(Setup!$C$8="Zerodha",IF(OR(D201="Equity Intraday",D201="F&amp;O Futures"),MIN(F201*H201*0.0003,20),20),20)))</f>
        <v/>
      </c>
      <c r="T201" s="19" t="str">
        <f>IF(B201="","",IF(D201="Equity Delivery",0,IF(Setup!$C$8="Zerodha",IF(OR(D201="Equity Intraday",D201="F&amp;O Futures"),MIN(G201*H201*0.0003,20),20),20)))</f>
        <v/>
      </c>
      <c r="U201" s="19" t="str">
        <f t="shared" si="102"/>
        <v/>
      </c>
      <c r="V201" s="19" t="str">
        <f t="shared" si="103"/>
        <v/>
      </c>
      <c r="W201" s="19" t="str">
        <f t="shared" si="104"/>
        <v/>
      </c>
      <c r="X201" s="19" t="str">
        <f t="shared" si="105"/>
        <v/>
      </c>
      <c r="Y201" s="19" t="str">
        <f t="shared" si="106"/>
        <v/>
      </c>
      <c r="Z201" s="19" t="str">
        <f t="shared" si="107"/>
        <v/>
      </c>
      <c r="AA201" s="19" t="str">
        <f t="shared" si="108"/>
        <v/>
      </c>
      <c r="AB201" s="19" t="str">
        <f t="shared" si="109"/>
        <v/>
      </c>
      <c r="AC201" s="19" t="str">
        <f t="shared" si="110"/>
        <v/>
      </c>
    </row>
    <row r="202" spans="1:29" x14ac:dyDescent="0.3">
      <c r="A202" s="13" t="str">
        <f t="shared" si="96"/>
        <v/>
      </c>
      <c r="B202" s="14"/>
      <c r="C202" s="15"/>
      <c r="D202" s="15"/>
      <c r="E202" s="15"/>
      <c r="F202" s="16"/>
      <c r="G202" s="16"/>
      <c r="H202" s="17"/>
      <c r="I202" s="16" t="str">
        <f t="shared" si="97"/>
        <v/>
      </c>
      <c r="J202" s="16" t="str">
        <f t="shared" si="98"/>
        <v/>
      </c>
      <c r="K202" s="16" t="str">
        <f t="shared" si="99"/>
        <v/>
      </c>
      <c r="L202" s="16" t="str">
        <f t="shared" si="100"/>
        <v/>
      </c>
      <c r="M202" s="16" t="str">
        <f t="shared" si="101"/>
        <v/>
      </c>
      <c r="N202" s="16" t="str">
        <f t="shared" si="111"/>
        <v/>
      </c>
      <c r="O202" s="18" t="str">
        <f>IF(B202="","",M202/Setup!$C$9)</f>
        <v/>
      </c>
      <c r="P202" s="15"/>
      <c r="Q202" s="15"/>
      <c r="R202" s="15"/>
      <c r="S202" s="19" t="str">
        <f>IF(B202="","",IF(D202="Equity Delivery",0,IF(Setup!$C$8="Zerodha",IF(OR(D202="Equity Intraday",D202="F&amp;O Futures"),MIN(F202*H202*0.0003,20),20),20)))</f>
        <v/>
      </c>
      <c r="T202" s="19" t="str">
        <f>IF(B202="","",IF(D202="Equity Delivery",0,IF(Setup!$C$8="Zerodha",IF(OR(D202="Equity Intraday",D202="F&amp;O Futures"),MIN(G202*H202*0.0003,20),20),20)))</f>
        <v/>
      </c>
      <c r="U202" s="19" t="str">
        <f t="shared" si="102"/>
        <v/>
      </c>
      <c r="V202" s="19" t="str">
        <f t="shared" si="103"/>
        <v/>
      </c>
      <c r="W202" s="19" t="str">
        <f t="shared" si="104"/>
        <v/>
      </c>
      <c r="X202" s="19" t="str">
        <f t="shared" si="105"/>
        <v/>
      </c>
      <c r="Y202" s="19" t="str">
        <f t="shared" si="106"/>
        <v/>
      </c>
      <c r="Z202" s="19" t="str">
        <f t="shared" si="107"/>
        <v/>
      </c>
      <c r="AA202" s="19" t="str">
        <f t="shared" si="108"/>
        <v/>
      </c>
      <c r="AB202" s="19" t="str">
        <f t="shared" si="109"/>
        <v/>
      </c>
      <c r="AC202" s="19" t="str">
        <f t="shared" si="110"/>
        <v/>
      </c>
    </row>
  </sheetData>
  <mergeCells count="1">
    <mergeCell ref="A1:R1"/>
  </mergeCells>
  <conditionalFormatting sqref="I3:I202">
    <cfRule type="cellIs" dxfId="9" priority="1" operator="greaterThan">
      <formula>0</formula>
    </cfRule>
    <cfRule type="cellIs" dxfId="8" priority="2" operator="lessThan">
      <formula>0</formula>
    </cfRule>
  </conditionalFormatting>
  <conditionalFormatting sqref="M3:N202">
    <cfRule type="cellIs" dxfId="7" priority="3" operator="greaterThan">
      <formula>0</formula>
    </cfRule>
    <cfRule type="cellIs" dxfId="6" priority="4" operator="lessThan">
      <formula>0</formula>
    </cfRule>
  </conditionalFormatting>
  <dataValidations count="2">
    <dataValidation type="list" allowBlank="1" errorTitle="Invalid Entry" error="Please select from the list" sqref="D3:D202" xr:uid="{00000000-0002-0000-0200-000000000000}">
      <formula1>"Equity Delivery,Equity Intraday,F&amp;O Futures,F&amp;O Options"</formula1>
    </dataValidation>
    <dataValidation type="list" allowBlank="1" errorTitle="Invalid Entry" error="Please select from the list" sqref="E3:E202" xr:uid="{00000000-0002-0000-0200-000001000000}">
      <formula1>"Long,Short"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55F7"/>
  </sheetPr>
  <dimension ref="A1:H102"/>
  <sheetViews>
    <sheetView showGridLines="0" workbookViewId="0">
      <pane ySplit="2" topLeftCell="A3" activePane="bottomLeft" state="frozen"/>
      <selection pane="bottomLeft" sqref="A1:H1"/>
    </sheetView>
  </sheetViews>
  <sheetFormatPr defaultRowHeight="14.4" x14ac:dyDescent="0.3"/>
  <cols>
    <col min="1" max="1" width="13" customWidth="1"/>
    <col min="2" max="2" width="14" customWidth="1"/>
    <col min="3" max="3" width="28" customWidth="1"/>
    <col min="4" max="4" width="20" customWidth="1"/>
    <col min="5" max="5" width="13" customWidth="1"/>
    <col min="6" max="8" width="28" customWidth="1"/>
  </cols>
  <sheetData>
    <row r="1" spans="1:8" ht="18" x14ac:dyDescent="0.35">
      <c r="A1" s="30" t="s">
        <v>82</v>
      </c>
      <c r="B1" s="26"/>
      <c r="C1" s="26"/>
      <c r="D1" s="26"/>
      <c r="E1" s="26"/>
      <c r="F1" s="26"/>
      <c r="G1" s="26"/>
      <c r="H1" s="26"/>
    </row>
    <row r="2" spans="1:8" x14ac:dyDescent="0.3">
      <c r="A2" s="12" t="s">
        <v>57</v>
      </c>
      <c r="B2" s="12" t="s">
        <v>83</v>
      </c>
      <c r="C2" s="12" t="s">
        <v>84</v>
      </c>
      <c r="D2" s="12" t="s">
        <v>85</v>
      </c>
      <c r="E2" s="12" t="s">
        <v>86</v>
      </c>
      <c r="F2" s="12" t="s">
        <v>87</v>
      </c>
      <c r="G2" s="12" t="s">
        <v>88</v>
      </c>
      <c r="H2" s="12" t="s">
        <v>89</v>
      </c>
    </row>
    <row r="3" spans="1:8" x14ac:dyDescent="0.3">
      <c r="A3" s="20"/>
      <c r="B3" s="21"/>
      <c r="C3" s="21"/>
      <c r="D3" s="21"/>
      <c r="E3" s="22"/>
      <c r="F3" s="21"/>
      <c r="G3" s="21"/>
      <c r="H3" s="21"/>
    </row>
    <row r="4" spans="1:8" x14ac:dyDescent="0.3">
      <c r="A4" s="20"/>
      <c r="B4" s="21"/>
      <c r="C4" s="21"/>
      <c r="D4" s="21"/>
      <c r="E4" s="22"/>
      <c r="F4" s="21"/>
      <c r="G4" s="21"/>
      <c r="H4" s="21"/>
    </row>
    <row r="5" spans="1:8" x14ac:dyDescent="0.3">
      <c r="A5" s="20"/>
      <c r="B5" s="21"/>
      <c r="C5" s="21"/>
      <c r="D5" s="21"/>
      <c r="E5" s="22"/>
      <c r="F5" s="21"/>
      <c r="G5" s="21"/>
      <c r="H5" s="21"/>
    </row>
    <row r="6" spans="1:8" x14ac:dyDescent="0.3">
      <c r="A6" s="20"/>
      <c r="B6" s="21"/>
      <c r="C6" s="21"/>
      <c r="D6" s="21"/>
      <c r="E6" s="22"/>
      <c r="F6" s="21"/>
      <c r="G6" s="21"/>
      <c r="H6" s="21"/>
    </row>
    <row r="7" spans="1:8" x14ac:dyDescent="0.3">
      <c r="A7" s="20"/>
      <c r="B7" s="21"/>
      <c r="C7" s="21"/>
      <c r="D7" s="21"/>
      <c r="E7" s="22"/>
      <c r="F7" s="21"/>
      <c r="G7" s="21"/>
      <c r="H7" s="21"/>
    </row>
    <row r="8" spans="1:8" x14ac:dyDescent="0.3">
      <c r="A8" s="20"/>
      <c r="B8" s="21"/>
      <c r="C8" s="21"/>
      <c r="D8" s="21"/>
      <c r="E8" s="22"/>
      <c r="F8" s="21"/>
      <c r="G8" s="21"/>
      <c r="H8" s="21"/>
    </row>
    <row r="9" spans="1:8" x14ac:dyDescent="0.3">
      <c r="A9" s="20"/>
      <c r="B9" s="21"/>
      <c r="C9" s="21"/>
      <c r="D9" s="21"/>
      <c r="E9" s="22"/>
      <c r="F9" s="21"/>
      <c r="G9" s="21"/>
      <c r="H9" s="21"/>
    </row>
    <row r="10" spans="1:8" x14ac:dyDescent="0.3">
      <c r="A10" s="20"/>
      <c r="B10" s="21"/>
      <c r="C10" s="21"/>
      <c r="D10" s="21"/>
      <c r="E10" s="22"/>
      <c r="F10" s="21"/>
      <c r="G10" s="21"/>
      <c r="H10" s="21"/>
    </row>
    <row r="11" spans="1:8" x14ac:dyDescent="0.3">
      <c r="A11" s="20"/>
      <c r="B11" s="21"/>
      <c r="C11" s="21"/>
      <c r="D11" s="21"/>
      <c r="E11" s="22"/>
      <c r="F11" s="21"/>
      <c r="G11" s="21"/>
      <c r="H11" s="21"/>
    </row>
    <row r="12" spans="1:8" x14ac:dyDescent="0.3">
      <c r="A12" s="20"/>
      <c r="B12" s="21"/>
      <c r="C12" s="21"/>
      <c r="D12" s="21"/>
      <c r="E12" s="22"/>
      <c r="F12" s="21"/>
      <c r="G12" s="21"/>
      <c r="H12" s="21"/>
    </row>
    <row r="13" spans="1:8" x14ac:dyDescent="0.3">
      <c r="A13" s="20"/>
      <c r="B13" s="21"/>
      <c r="C13" s="21"/>
      <c r="D13" s="21"/>
      <c r="E13" s="22"/>
      <c r="F13" s="21"/>
      <c r="G13" s="21"/>
      <c r="H13" s="21"/>
    </row>
    <row r="14" spans="1:8" x14ac:dyDescent="0.3">
      <c r="A14" s="20"/>
      <c r="B14" s="21"/>
      <c r="C14" s="21"/>
      <c r="D14" s="21"/>
      <c r="E14" s="22"/>
      <c r="F14" s="21"/>
      <c r="G14" s="21"/>
      <c r="H14" s="21"/>
    </row>
    <row r="15" spans="1:8" x14ac:dyDescent="0.3">
      <c r="A15" s="20"/>
      <c r="B15" s="21"/>
      <c r="C15" s="21"/>
      <c r="D15" s="21"/>
      <c r="E15" s="22"/>
      <c r="F15" s="21"/>
      <c r="G15" s="21"/>
      <c r="H15" s="21"/>
    </row>
    <row r="16" spans="1:8" x14ac:dyDescent="0.3">
      <c r="A16" s="20"/>
      <c r="B16" s="21"/>
      <c r="C16" s="21"/>
      <c r="D16" s="21"/>
      <c r="E16" s="22"/>
      <c r="F16" s="21"/>
      <c r="G16" s="21"/>
      <c r="H16" s="21"/>
    </row>
    <row r="17" spans="1:8" x14ac:dyDescent="0.3">
      <c r="A17" s="20"/>
      <c r="B17" s="21"/>
      <c r="C17" s="21"/>
      <c r="D17" s="21"/>
      <c r="E17" s="22"/>
      <c r="F17" s="21"/>
      <c r="G17" s="21"/>
      <c r="H17" s="21"/>
    </row>
    <row r="18" spans="1:8" x14ac:dyDescent="0.3">
      <c r="A18" s="20"/>
      <c r="B18" s="21"/>
      <c r="C18" s="21"/>
      <c r="D18" s="21"/>
      <c r="E18" s="22"/>
      <c r="F18" s="21"/>
      <c r="G18" s="21"/>
      <c r="H18" s="21"/>
    </row>
    <row r="19" spans="1:8" x14ac:dyDescent="0.3">
      <c r="A19" s="20"/>
      <c r="B19" s="21"/>
      <c r="C19" s="21"/>
      <c r="D19" s="21"/>
      <c r="E19" s="22"/>
      <c r="F19" s="21"/>
      <c r="G19" s="21"/>
      <c r="H19" s="21"/>
    </row>
    <row r="20" spans="1:8" x14ac:dyDescent="0.3">
      <c r="A20" s="20"/>
      <c r="B20" s="21"/>
      <c r="C20" s="21"/>
      <c r="D20" s="21"/>
      <c r="E20" s="22"/>
      <c r="F20" s="21"/>
      <c r="G20" s="21"/>
      <c r="H20" s="21"/>
    </row>
    <row r="21" spans="1:8" x14ac:dyDescent="0.3">
      <c r="A21" s="20"/>
      <c r="B21" s="21"/>
      <c r="C21" s="21"/>
      <c r="D21" s="21"/>
      <c r="E21" s="22"/>
      <c r="F21" s="21"/>
      <c r="G21" s="21"/>
      <c r="H21" s="21"/>
    </row>
    <row r="22" spans="1:8" x14ac:dyDescent="0.3">
      <c r="A22" s="20"/>
      <c r="B22" s="21"/>
      <c r="C22" s="21"/>
      <c r="D22" s="21"/>
      <c r="E22" s="22"/>
      <c r="F22" s="21"/>
      <c r="G22" s="21"/>
      <c r="H22" s="21"/>
    </row>
    <row r="23" spans="1:8" x14ac:dyDescent="0.3">
      <c r="A23" s="20"/>
      <c r="B23" s="21"/>
      <c r="C23" s="21"/>
      <c r="D23" s="21"/>
      <c r="E23" s="22"/>
      <c r="F23" s="21"/>
      <c r="G23" s="21"/>
      <c r="H23" s="21"/>
    </row>
    <row r="24" spans="1:8" x14ac:dyDescent="0.3">
      <c r="A24" s="20"/>
      <c r="B24" s="21"/>
      <c r="C24" s="21"/>
      <c r="D24" s="21"/>
      <c r="E24" s="22"/>
      <c r="F24" s="21"/>
      <c r="G24" s="21"/>
      <c r="H24" s="21"/>
    </row>
    <row r="25" spans="1:8" x14ac:dyDescent="0.3">
      <c r="A25" s="20"/>
      <c r="B25" s="21"/>
      <c r="C25" s="21"/>
      <c r="D25" s="21"/>
      <c r="E25" s="22"/>
      <c r="F25" s="21"/>
      <c r="G25" s="21"/>
      <c r="H25" s="21"/>
    </row>
    <row r="26" spans="1:8" x14ac:dyDescent="0.3">
      <c r="A26" s="20"/>
      <c r="B26" s="21"/>
      <c r="C26" s="21"/>
      <c r="D26" s="21"/>
      <c r="E26" s="22"/>
      <c r="F26" s="21"/>
      <c r="G26" s="21"/>
      <c r="H26" s="21"/>
    </row>
    <row r="27" spans="1:8" x14ac:dyDescent="0.3">
      <c r="A27" s="20"/>
      <c r="B27" s="21"/>
      <c r="C27" s="21"/>
      <c r="D27" s="21"/>
      <c r="E27" s="22"/>
      <c r="F27" s="21"/>
      <c r="G27" s="21"/>
      <c r="H27" s="21"/>
    </row>
    <row r="28" spans="1:8" x14ac:dyDescent="0.3">
      <c r="A28" s="20"/>
      <c r="B28" s="21"/>
      <c r="C28" s="21"/>
      <c r="D28" s="21"/>
      <c r="E28" s="22"/>
      <c r="F28" s="21"/>
      <c r="G28" s="21"/>
      <c r="H28" s="21"/>
    </row>
    <row r="29" spans="1:8" x14ac:dyDescent="0.3">
      <c r="A29" s="20"/>
      <c r="B29" s="21"/>
      <c r="C29" s="21"/>
      <c r="D29" s="21"/>
      <c r="E29" s="22"/>
      <c r="F29" s="21"/>
      <c r="G29" s="21"/>
      <c r="H29" s="21"/>
    </row>
    <row r="30" spans="1:8" x14ac:dyDescent="0.3">
      <c r="A30" s="20"/>
      <c r="B30" s="21"/>
      <c r="C30" s="21"/>
      <c r="D30" s="21"/>
      <c r="E30" s="22"/>
      <c r="F30" s="21"/>
      <c r="G30" s="21"/>
      <c r="H30" s="21"/>
    </row>
    <row r="31" spans="1:8" x14ac:dyDescent="0.3">
      <c r="A31" s="20"/>
      <c r="B31" s="21"/>
      <c r="C31" s="21"/>
      <c r="D31" s="21"/>
      <c r="E31" s="22"/>
      <c r="F31" s="21"/>
      <c r="G31" s="21"/>
      <c r="H31" s="21"/>
    </row>
    <row r="32" spans="1:8" x14ac:dyDescent="0.3">
      <c r="A32" s="20"/>
      <c r="B32" s="21"/>
      <c r="C32" s="21"/>
      <c r="D32" s="21"/>
      <c r="E32" s="22"/>
      <c r="F32" s="21"/>
      <c r="G32" s="21"/>
      <c r="H32" s="21"/>
    </row>
    <row r="33" spans="1:8" x14ac:dyDescent="0.3">
      <c r="A33" s="20"/>
      <c r="B33" s="21"/>
      <c r="C33" s="21"/>
      <c r="D33" s="21"/>
      <c r="E33" s="22"/>
      <c r="F33" s="21"/>
      <c r="G33" s="21"/>
      <c r="H33" s="21"/>
    </row>
    <row r="34" spans="1:8" x14ac:dyDescent="0.3">
      <c r="A34" s="20"/>
      <c r="B34" s="21"/>
      <c r="C34" s="21"/>
      <c r="D34" s="21"/>
      <c r="E34" s="22"/>
      <c r="F34" s="21"/>
      <c r="G34" s="21"/>
      <c r="H34" s="21"/>
    </row>
    <row r="35" spans="1:8" x14ac:dyDescent="0.3">
      <c r="A35" s="20"/>
      <c r="B35" s="21"/>
      <c r="C35" s="21"/>
      <c r="D35" s="21"/>
      <c r="E35" s="22"/>
      <c r="F35" s="21"/>
      <c r="G35" s="21"/>
      <c r="H35" s="21"/>
    </row>
    <row r="36" spans="1:8" x14ac:dyDescent="0.3">
      <c r="A36" s="20"/>
      <c r="B36" s="21"/>
      <c r="C36" s="21"/>
      <c r="D36" s="21"/>
      <c r="E36" s="22"/>
      <c r="F36" s="21"/>
      <c r="G36" s="21"/>
      <c r="H36" s="21"/>
    </row>
    <row r="37" spans="1:8" x14ac:dyDescent="0.3">
      <c r="A37" s="20"/>
      <c r="B37" s="21"/>
      <c r="C37" s="21"/>
      <c r="D37" s="21"/>
      <c r="E37" s="22"/>
      <c r="F37" s="21"/>
      <c r="G37" s="21"/>
      <c r="H37" s="21"/>
    </row>
    <row r="38" spans="1:8" x14ac:dyDescent="0.3">
      <c r="A38" s="20"/>
      <c r="B38" s="21"/>
      <c r="C38" s="21"/>
      <c r="D38" s="21"/>
      <c r="E38" s="22"/>
      <c r="F38" s="21"/>
      <c r="G38" s="21"/>
      <c r="H38" s="21"/>
    </row>
    <row r="39" spans="1:8" x14ac:dyDescent="0.3">
      <c r="A39" s="20"/>
      <c r="B39" s="21"/>
      <c r="C39" s="21"/>
      <c r="D39" s="21"/>
      <c r="E39" s="22"/>
      <c r="F39" s="21"/>
      <c r="G39" s="21"/>
      <c r="H39" s="21"/>
    </row>
    <row r="40" spans="1:8" x14ac:dyDescent="0.3">
      <c r="A40" s="20"/>
      <c r="B40" s="21"/>
      <c r="C40" s="21"/>
      <c r="D40" s="21"/>
      <c r="E40" s="22"/>
      <c r="F40" s="21"/>
      <c r="G40" s="21"/>
      <c r="H40" s="21"/>
    </row>
    <row r="41" spans="1:8" x14ac:dyDescent="0.3">
      <c r="A41" s="20"/>
      <c r="B41" s="21"/>
      <c r="C41" s="21"/>
      <c r="D41" s="21"/>
      <c r="E41" s="22"/>
      <c r="F41" s="21"/>
      <c r="G41" s="21"/>
      <c r="H41" s="21"/>
    </row>
    <row r="42" spans="1:8" x14ac:dyDescent="0.3">
      <c r="A42" s="20"/>
      <c r="B42" s="21"/>
      <c r="C42" s="21"/>
      <c r="D42" s="21"/>
      <c r="E42" s="22"/>
      <c r="F42" s="21"/>
      <c r="G42" s="21"/>
      <c r="H42" s="21"/>
    </row>
    <row r="43" spans="1:8" x14ac:dyDescent="0.3">
      <c r="A43" s="20"/>
      <c r="B43" s="21"/>
      <c r="C43" s="21"/>
      <c r="D43" s="21"/>
      <c r="E43" s="22"/>
      <c r="F43" s="21"/>
      <c r="G43" s="21"/>
      <c r="H43" s="21"/>
    </row>
    <row r="44" spans="1:8" x14ac:dyDescent="0.3">
      <c r="A44" s="20"/>
      <c r="B44" s="21"/>
      <c r="C44" s="21"/>
      <c r="D44" s="21"/>
      <c r="E44" s="22"/>
      <c r="F44" s="21"/>
      <c r="G44" s="21"/>
      <c r="H44" s="21"/>
    </row>
    <row r="45" spans="1:8" x14ac:dyDescent="0.3">
      <c r="A45" s="20"/>
      <c r="B45" s="21"/>
      <c r="C45" s="21"/>
      <c r="D45" s="21"/>
      <c r="E45" s="22"/>
      <c r="F45" s="21"/>
      <c r="G45" s="21"/>
      <c r="H45" s="21"/>
    </row>
    <row r="46" spans="1:8" x14ac:dyDescent="0.3">
      <c r="A46" s="20"/>
      <c r="B46" s="21"/>
      <c r="C46" s="21"/>
      <c r="D46" s="21"/>
      <c r="E46" s="22"/>
      <c r="F46" s="21"/>
      <c r="G46" s="21"/>
      <c r="H46" s="21"/>
    </row>
    <row r="47" spans="1:8" x14ac:dyDescent="0.3">
      <c r="A47" s="20"/>
      <c r="B47" s="21"/>
      <c r="C47" s="21"/>
      <c r="D47" s="21"/>
      <c r="E47" s="22"/>
      <c r="F47" s="21"/>
      <c r="G47" s="21"/>
      <c r="H47" s="21"/>
    </row>
    <row r="48" spans="1:8" x14ac:dyDescent="0.3">
      <c r="A48" s="20"/>
      <c r="B48" s="21"/>
      <c r="C48" s="21"/>
      <c r="D48" s="21"/>
      <c r="E48" s="22"/>
      <c r="F48" s="21"/>
      <c r="G48" s="21"/>
      <c r="H48" s="21"/>
    </row>
    <row r="49" spans="1:8" x14ac:dyDescent="0.3">
      <c r="A49" s="20"/>
      <c r="B49" s="21"/>
      <c r="C49" s="21"/>
      <c r="D49" s="21"/>
      <c r="E49" s="22"/>
      <c r="F49" s="21"/>
      <c r="G49" s="21"/>
      <c r="H49" s="21"/>
    </row>
    <row r="50" spans="1:8" x14ac:dyDescent="0.3">
      <c r="A50" s="20"/>
      <c r="B50" s="21"/>
      <c r="C50" s="21"/>
      <c r="D50" s="21"/>
      <c r="E50" s="22"/>
      <c r="F50" s="21"/>
      <c r="G50" s="21"/>
      <c r="H50" s="21"/>
    </row>
    <row r="51" spans="1:8" x14ac:dyDescent="0.3">
      <c r="A51" s="20"/>
      <c r="B51" s="21"/>
      <c r="C51" s="21"/>
      <c r="D51" s="21"/>
      <c r="E51" s="22"/>
      <c r="F51" s="21"/>
      <c r="G51" s="21"/>
      <c r="H51" s="21"/>
    </row>
    <row r="52" spans="1:8" x14ac:dyDescent="0.3">
      <c r="A52" s="20"/>
      <c r="B52" s="21"/>
      <c r="C52" s="21"/>
      <c r="D52" s="21"/>
      <c r="E52" s="22"/>
      <c r="F52" s="21"/>
      <c r="G52" s="21"/>
      <c r="H52" s="21"/>
    </row>
    <row r="53" spans="1:8" x14ac:dyDescent="0.3">
      <c r="A53" s="20"/>
      <c r="B53" s="21"/>
      <c r="C53" s="21"/>
      <c r="D53" s="21"/>
      <c r="E53" s="22"/>
      <c r="F53" s="21"/>
      <c r="G53" s="21"/>
      <c r="H53" s="21"/>
    </row>
    <row r="54" spans="1:8" x14ac:dyDescent="0.3">
      <c r="A54" s="20"/>
      <c r="B54" s="21"/>
      <c r="C54" s="21"/>
      <c r="D54" s="21"/>
      <c r="E54" s="22"/>
      <c r="F54" s="21"/>
      <c r="G54" s="21"/>
      <c r="H54" s="21"/>
    </row>
    <row r="55" spans="1:8" x14ac:dyDescent="0.3">
      <c r="A55" s="20"/>
      <c r="B55" s="21"/>
      <c r="C55" s="21"/>
      <c r="D55" s="21"/>
      <c r="E55" s="22"/>
      <c r="F55" s="21"/>
      <c r="G55" s="21"/>
      <c r="H55" s="21"/>
    </row>
    <row r="56" spans="1:8" x14ac:dyDescent="0.3">
      <c r="A56" s="20"/>
      <c r="B56" s="21"/>
      <c r="C56" s="21"/>
      <c r="D56" s="21"/>
      <c r="E56" s="22"/>
      <c r="F56" s="21"/>
      <c r="G56" s="21"/>
      <c r="H56" s="21"/>
    </row>
    <row r="57" spans="1:8" x14ac:dyDescent="0.3">
      <c r="A57" s="20"/>
      <c r="B57" s="21"/>
      <c r="C57" s="21"/>
      <c r="D57" s="21"/>
      <c r="E57" s="22"/>
      <c r="F57" s="21"/>
      <c r="G57" s="21"/>
      <c r="H57" s="21"/>
    </row>
    <row r="58" spans="1:8" x14ac:dyDescent="0.3">
      <c r="A58" s="20"/>
      <c r="B58" s="21"/>
      <c r="C58" s="21"/>
      <c r="D58" s="21"/>
      <c r="E58" s="22"/>
      <c r="F58" s="21"/>
      <c r="G58" s="21"/>
      <c r="H58" s="21"/>
    </row>
    <row r="59" spans="1:8" x14ac:dyDescent="0.3">
      <c r="A59" s="20"/>
      <c r="B59" s="21"/>
      <c r="C59" s="21"/>
      <c r="D59" s="21"/>
      <c r="E59" s="22"/>
      <c r="F59" s="21"/>
      <c r="G59" s="21"/>
      <c r="H59" s="21"/>
    </row>
    <row r="60" spans="1:8" x14ac:dyDescent="0.3">
      <c r="A60" s="20"/>
      <c r="B60" s="21"/>
      <c r="C60" s="21"/>
      <c r="D60" s="21"/>
      <c r="E60" s="22"/>
      <c r="F60" s="21"/>
      <c r="G60" s="21"/>
      <c r="H60" s="21"/>
    </row>
    <row r="61" spans="1:8" x14ac:dyDescent="0.3">
      <c r="A61" s="20"/>
      <c r="B61" s="21"/>
      <c r="C61" s="21"/>
      <c r="D61" s="21"/>
      <c r="E61" s="22"/>
      <c r="F61" s="21"/>
      <c r="G61" s="21"/>
      <c r="H61" s="21"/>
    </row>
    <row r="62" spans="1:8" x14ac:dyDescent="0.3">
      <c r="A62" s="20"/>
      <c r="B62" s="21"/>
      <c r="C62" s="21"/>
      <c r="D62" s="21"/>
      <c r="E62" s="22"/>
      <c r="F62" s="21"/>
      <c r="G62" s="21"/>
      <c r="H62" s="21"/>
    </row>
    <row r="63" spans="1:8" x14ac:dyDescent="0.3">
      <c r="A63" s="20"/>
      <c r="B63" s="21"/>
      <c r="C63" s="21"/>
      <c r="D63" s="21"/>
      <c r="E63" s="22"/>
      <c r="F63" s="21"/>
      <c r="G63" s="21"/>
      <c r="H63" s="21"/>
    </row>
    <row r="64" spans="1:8" x14ac:dyDescent="0.3">
      <c r="A64" s="20"/>
      <c r="B64" s="21"/>
      <c r="C64" s="21"/>
      <c r="D64" s="21"/>
      <c r="E64" s="22"/>
      <c r="F64" s="21"/>
      <c r="G64" s="21"/>
      <c r="H64" s="21"/>
    </row>
    <row r="65" spans="1:8" x14ac:dyDescent="0.3">
      <c r="A65" s="20"/>
      <c r="B65" s="21"/>
      <c r="C65" s="21"/>
      <c r="D65" s="21"/>
      <c r="E65" s="22"/>
      <c r="F65" s="21"/>
      <c r="G65" s="21"/>
      <c r="H65" s="21"/>
    </row>
    <row r="66" spans="1:8" x14ac:dyDescent="0.3">
      <c r="A66" s="20"/>
      <c r="B66" s="21"/>
      <c r="C66" s="21"/>
      <c r="D66" s="21"/>
      <c r="E66" s="22"/>
      <c r="F66" s="21"/>
      <c r="G66" s="21"/>
      <c r="H66" s="21"/>
    </row>
    <row r="67" spans="1:8" x14ac:dyDescent="0.3">
      <c r="A67" s="20"/>
      <c r="B67" s="21"/>
      <c r="C67" s="21"/>
      <c r="D67" s="21"/>
      <c r="E67" s="22"/>
      <c r="F67" s="21"/>
      <c r="G67" s="21"/>
      <c r="H67" s="21"/>
    </row>
    <row r="68" spans="1:8" x14ac:dyDescent="0.3">
      <c r="A68" s="20"/>
      <c r="B68" s="21"/>
      <c r="C68" s="21"/>
      <c r="D68" s="21"/>
      <c r="E68" s="22"/>
      <c r="F68" s="21"/>
      <c r="G68" s="21"/>
      <c r="H68" s="21"/>
    </row>
    <row r="69" spans="1:8" x14ac:dyDescent="0.3">
      <c r="A69" s="20"/>
      <c r="B69" s="21"/>
      <c r="C69" s="21"/>
      <c r="D69" s="21"/>
      <c r="E69" s="22"/>
      <c r="F69" s="21"/>
      <c r="G69" s="21"/>
      <c r="H69" s="21"/>
    </row>
    <row r="70" spans="1:8" x14ac:dyDescent="0.3">
      <c r="A70" s="20"/>
      <c r="B70" s="21"/>
      <c r="C70" s="21"/>
      <c r="D70" s="21"/>
      <c r="E70" s="22"/>
      <c r="F70" s="21"/>
      <c r="G70" s="21"/>
      <c r="H70" s="21"/>
    </row>
    <row r="71" spans="1:8" x14ac:dyDescent="0.3">
      <c r="A71" s="20"/>
      <c r="B71" s="21"/>
      <c r="C71" s="21"/>
      <c r="D71" s="21"/>
      <c r="E71" s="22"/>
      <c r="F71" s="21"/>
      <c r="G71" s="21"/>
      <c r="H71" s="21"/>
    </row>
    <row r="72" spans="1:8" x14ac:dyDescent="0.3">
      <c r="A72" s="20"/>
      <c r="B72" s="21"/>
      <c r="C72" s="21"/>
      <c r="D72" s="21"/>
      <c r="E72" s="22"/>
      <c r="F72" s="21"/>
      <c r="G72" s="21"/>
      <c r="H72" s="21"/>
    </row>
    <row r="73" spans="1:8" x14ac:dyDescent="0.3">
      <c r="A73" s="20"/>
      <c r="B73" s="21"/>
      <c r="C73" s="21"/>
      <c r="D73" s="21"/>
      <c r="E73" s="22"/>
      <c r="F73" s="21"/>
      <c r="G73" s="21"/>
      <c r="H73" s="21"/>
    </row>
    <row r="74" spans="1:8" x14ac:dyDescent="0.3">
      <c r="A74" s="20"/>
      <c r="B74" s="21"/>
      <c r="C74" s="21"/>
      <c r="D74" s="21"/>
      <c r="E74" s="22"/>
      <c r="F74" s="21"/>
      <c r="G74" s="21"/>
      <c r="H74" s="21"/>
    </row>
    <row r="75" spans="1:8" x14ac:dyDescent="0.3">
      <c r="A75" s="20"/>
      <c r="B75" s="21"/>
      <c r="C75" s="21"/>
      <c r="D75" s="21"/>
      <c r="E75" s="22"/>
      <c r="F75" s="21"/>
      <c r="G75" s="21"/>
      <c r="H75" s="21"/>
    </row>
    <row r="76" spans="1:8" x14ac:dyDescent="0.3">
      <c r="A76" s="20"/>
      <c r="B76" s="21"/>
      <c r="C76" s="21"/>
      <c r="D76" s="21"/>
      <c r="E76" s="22"/>
      <c r="F76" s="21"/>
      <c r="G76" s="21"/>
      <c r="H76" s="21"/>
    </row>
    <row r="77" spans="1:8" x14ac:dyDescent="0.3">
      <c r="A77" s="20"/>
      <c r="B77" s="21"/>
      <c r="C77" s="21"/>
      <c r="D77" s="21"/>
      <c r="E77" s="22"/>
      <c r="F77" s="21"/>
      <c r="G77" s="21"/>
      <c r="H77" s="21"/>
    </row>
    <row r="78" spans="1:8" x14ac:dyDescent="0.3">
      <c r="A78" s="20"/>
      <c r="B78" s="21"/>
      <c r="C78" s="21"/>
      <c r="D78" s="21"/>
      <c r="E78" s="22"/>
      <c r="F78" s="21"/>
      <c r="G78" s="21"/>
      <c r="H78" s="21"/>
    </row>
    <row r="79" spans="1:8" x14ac:dyDescent="0.3">
      <c r="A79" s="20"/>
      <c r="B79" s="21"/>
      <c r="C79" s="21"/>
      <c r="D79" s="21"/>
      <c r="E79" s="22"/>
      <c r="F79" s="21"/>
      <c r="G79" s="21"/>
      <c r="H79" s="21"/>
    </row>
    <row r="80" spans="1:8" x14ac:dyDescent="0.3">
      <c r="A80" s="20"/>
      <c r="B80" s="21"/>
      <c r="C80" s="21"/>
      <c r="D80" s="21"/>
      <c r="E80" s="22"/>
      <c r="F80" s="21"/>
      <c r="G80" s="21"/>
      <c r="H80" s="21"/>
    </row>
    <row r="81" spans="1:8" x14ac:dyDescent="0.3">
      <c r="A81" s="20"/>
      <c r="B81" s="21"/>
      <c r="C81" s="21"/>
      <c r="D81" s="21"/>
      <c r="E81" s="22"/>
      <c r="F81" s="21"/>
      <c r="G81" s="21"/>
      <c r="H81" s="21"/>
    </row>
    <row r="82" spans="1:8" x14ac:dyDescent="0.3">
      <c r="A82" s="20"/>
      <c r="B82" s="21"/>
      <c r="C82" s="21"/>
      <c r="D82" s="21"/>
      <c r="E82" s="22"/>
      <c r="F82" s="21"/>
      <c r="G82" s="21"/>
      <c r="H82" s="21"/>
    </row>
    <row r="83" spans="1:8" x14ac:dyDescent="0.3">
      <c r="A83" s="20"/>
      <c r="B83" s="21"/>
      <c r="C83" s="21"/>
      <c r="D83" s="21"/>
      <c r="E83" s="22"/>
      <c r="F83" s="21"/>
      <c r="G83" s="21"/>
      <c r="H83" s="21"/>
    </row>
    <row r="84" spans="1:8" x14ac:dyDescent="0.3">
      <c r="A84" s="20"/>
      <c r="B84" s="21"/>
      <c r="C84" s="21"/>
      <c r="D84" s="21"/>
      <c r="E84" s="22"/>
      <c r="F84" s="21"/>
      <c r="G84" s="21"/>
      <c r="H84" s="21"/>
    </row>
    <row r="85" spans="1:8" x14ac:dyDescent="0.3">
      <c r="A85" s="20"/>
      <c r="B85" s="21"/>
      <c r="C85" s="21"/>
      <c r="D85" s="21"/>
      <c r="E85" s="22"/>
      <c r="F85" s="21"/>
      <c r="G85" s="21"/>
      <c r="H85" s="21"/>
    </row>
    <row r="86" spans="1:8" x14ac:dyDescent="0.3">
      <c r="A86" s="20"/>
      <c r="B86" s="21"/>
      <c r="C86" s="21"/>
      <c r="D86" s="21"/>
      <c r="E86" s="22"/>
      <c r="F86" s="21"/>
      <c r="G86" s="21"/>
      <c r="H86" s="21"/>
    </row>
    <row r="87" spans="1:8" x14ac:dyDescent="0.3">
      <c r="A87" s="20"/>
      <c r="B87" s="21"/>
      <c r="C87" s="21"/>
      <c r="D87" s="21"/>
      <c r="E87" s="22"/>
      <c r="F87" s="21"/>
      <c r="G87" s="21"/>
      <c r="H87" s="21"/>
    </row>
    <row r="88" spans="1:8" x14ac:dyDescent="0.3">
      <c r="A88" s="20"/>
      <c r="B88" s="21"/>
      <c r="C88" s="21"/>
      <c r="D88" s="21"/>
      <c r="E88" s="22"/>
      <c r="F88" s="21"/>
      <c r="G88" s="21"/>
      <c r="H88" s="21"/>
    </row>
    <row r="89" spans="1:8" x14ac:dyDescent="0.3">
      <c r="A89" s="20"/>
      <c r="B89" s="21"/>
      <c r="C89" s="21"/>
      <c r="D89" s="21"/>
      <c r="E89" s="22"/>
      <c r="F89" s="21"/>
      <c r="G89" s="21"/>
      <c r="H89" s="21"/>
    </row>
    <row r="90" spans="1:8" x14ac:dyDescent="0.3">
      <c r="A90" s="20"/>
      <c r="B90" s="21"/>
      <c r="C90" s="21"/>
      <c r="D90" s="21"/>
      <c r="E90" s="22"/>
      <c r="F90" s="21"/>
      <c r="G90" s="21"/>
      <c r="H90" s="21"/>
    </row>
    <row r="91" spans="1:8" x14ac:dyDescent="0.3">
      <c r="A91" s="20"/>
      <c r="B91" s="21"/>
      <c r="C91" s="21"/>
      <c r="D91" s="21"/>
      <c r="E91" s="22"/>
      <c r="F91" s="21"/>
      <c r="G91" s="21"/>
      <c r="H91" s="21"/>
    </row>
    <row r="92" spans="1:8" x14ac:dyDescent="0.3">
      <c r="A92" s="20"/>
      <c r="B92" s="21"/>
      <c r="C92" s="21"/>
      <c r="D92" s="21"/>
      <c r="E92" s="22"/>
      <c r="F92" s="21"/>
      <c r="G92" s="21"/>
      <c r="H92" s="21"/>
    </row>
    <row r="93" spans="1:8" x14ac:dyDescent="0.3">
      <c r="A93" s="20"/>
      <c r="B93" s="21"/>
      <c r="C93" s="21"/>
      <c r="D93" s="21"/>
      <c r="E93" s="22"/>
      <c r="F93" s="21"/>
      <c r="G93" s="21"/>
      <c r="H93" s="21"/>
    </row>
    <row r="94" spans="1:8" x14ac:dyDescent="0.3">
      <c r="A94" s="20"/>
      <c r="B94" s="21"/>
      <c r="C94" s="21"/>
      <c r="D94" s="21"/>
      <c r="E94" s="22"/>
      <c r="F94" s="21"/>
      <c r="G94" s="21"/>
      <c r="H94" s="21"/>
    </row>
    <row r="95" spans="1:8" x14ac:dyDescent="0.3">
      <c r="A95" s="20"/>
      <c r="B95" s="21"/>
      <c r="C95" s="21"/>
      <c r="D95" s="21"/>
      <c r="E95" s="22"/>
      <c r="F95" s="21"/>
      <c r="G95" s="21"/>
      <c r="H95" s="21"/>
    </row>
    <row r="96" spans="1:8" x14ac:dyDescent="0.3">
      <c r="A96" s="20"/>
      <c r="B96" s="21"/>
      <c r="C96" s="21"/>
      <c r="D96" s="21"/>
      <c r="E96" s="22"/>
      <c r="F96" s="21"/>
      <c r="G96" s="21"/>
      <c r="H96" s="21"/>
    </row>
    <row r="97" spans="1:8" x14ac:dyDescent="0.3">
      <c r="A97" s="20"/>
      <c r="B97" s="21"/>
      <c r="C97" s="21"/>
      <c r="D97" s="21"/>
      <c r="E97" s="22"/>
      <c r="F97" s="21"/>
      <c r="G97" s="21"/>
      <c r="H97" s="21"/>
    </row>
    <row r="98" spans="1:8" x14ac:dyDescent="0.3">
      <c r="A98" s="20"/>
      <c r="B98" s="21"/>
      <c r="C98" s="21"/>
      <c r="D98" s="21"/>
      <c r="E98" s="22"/>
      <c r="F98" s="21"/>
      <c r="G98" s="21"/>
      <c r="H98" s="21"/>
    </row>
    <row r="99" spans="1:8" x14ac:dyDescent="0.3">
      <c r="A99" s="20"/>
      <c r="B99" s="21"/>
      <c r="C99" s="21"/>
      <c r="D99" s="21"/>
      <c r="E99" s="22"/>
      <c r="F99" s="21"/>
      <c r="G99" s="21"/>
      <c r="H99" s="21"/>
    </row>
    <row r="100" spans="1:8" x14ac:dyDescent="0.3">
      <c r="A100" s="20"/>
      <c r="B100" s="21"/>
      <c r="C100" s="21"/>
      <c r="D100" s="21"/>
      <c r="E100" s="22"/>
      <c r="F100" s="21"/>
      <c r="G100" s="21"/>
      <c r="H100" s="21"/>
    </row>
    <row r="101" spans="1:8" x14ac:dyDescent="0.3">
      <c r="A101" s="20"/>
      <c r="B101" s="21"/>
      <c r="C101" s="21"/>
      <c r="D101" s="21"/>
      <c r="E101" s="22"/>
      <c r="F101" s="21"/>
      <c r="G101" s="21"/>
      <c r="H101" s="21"/>
    </row>
    <row r="102" spans="1:8" x14ac:dyDescent="0.3">
      <c r="A102" s="20"/>
      <c r="B102" s="21"/>
      <c r="C102" s="21"/>
      <c r="D102" s="21"/>
      <c r="E102" s="22"/>
      <c r="F102" s="21"/>
      <c r="G102" s="21"/>
      <c r="H102" s="21"/>
    </row>
  </sheetData>
  <mergeCells count="1">
    <mergeCell ref="A1:H1"/>
  </mergeCells>
  <conditionalFormatting sqref="E3:E102">
    <cfRule type="cellIs" dxfId="5" priority="1" operator="greaterThan">
      <formula>0</formula>
    </cfRule>
    <cfRule type="cellIs" dxfId="4" priority="2" operator="lessThan">
      <formula>0</formula>
    </cfRule>
  </conditionalFormatting>
  <dataValidations count="1">
    <dataValidation type="list" allowBlank="1" errorTitle="Invalid Entry" error="Please select from the list" sqref="B3:B102" xr:uid="{00000000-0002-0000-0300-000000000000}">
      <formula1>"Bullish,Bearish,Neutral,Mixed"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4B8A6"/>
  </sheetPr>
  <dimension ref="A1:J26"/>
  <sheetViews>
    <sheetView showGridLines="0" workbookViewId="0">
      <pane ySplit="2" topLeftCell="A3" activePane="bottomLeft" state="frozen"/>
      <selection pane="bottomLeft" sqref="A1:J1"/>
    </sheetView>
  </sheetViews>
  <sheetFormatPr defaultRowHeight="14.4" x14ac:dyDescent="0.3"/>
  <cols>
    <col min="1" max="1" width="14" customWidth="1"/>
    <col min="2" max="2" width="13" customWidth="1"/>
    <col min="3" max="4" width="9" customWidth="1"/>
    <col min="5" max="5" width="11" customWidth="1"/>
    <col min="6" max="8" width="14" customWidth="1"/>
    <col min="9" max="9" width="16" customWidth="1"/>
    <col min="10" max="10" width="14" customWidth="1"/>
  </cols>
  <sheetData>
    <row r="1" spans="1:10" ht="18" x14ac:dyDescent="0.35">
      <c r="A1" s="30" t="s">
        <v>90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12" t="s">
        <v>91</v>
      </c>
      <c r="B2" s="12" t="s">
        <v>4</v>
      </c>
      <c r="C2" s="12" t="s">
        <v>92</v>
      </c>
      <c r="D2" s="12" t="s">
        <v>93</v>
      </c>
      <c r="E2" s="12" t="s">
        <v>13</v>
      </c>
      <c r="F2" s="12" t="s">
        <v>5</v>
      </c>
      <c r="G2" s="12" t="s">
        <v>8</v>
      </c>
      <c r="H2" s="12" t="s">
        <v>11</v>
      </c>
      <c r="I2" s="12" t="s">
        <v>17</v>
      </c>
      <c r="J2" s="12" t="s">
        <v>94</v>
      </c>
    </row>
    <row r="3" spans="1:10" x14ac:dyDescent="0.3">
      <c r="A3" s="23"/>
      <c r="B3" s="17" t="str">
        <f>IF(A3="","",SUMPRODUCT((TEXT('Trade Log'!B$3:B$202,"MMMM YYYY")=TEXT(A3,"MMMM YYYY"))*('Trade Log'!B$3:B$202&lt;&gt;"")))</f>
        <v/>
      </c>
      <c r="C3" s="17" t="str">
        <f>IF(A3="","",SUMPRODUCT((TEXT('Trade Log'!B$3:B$202,"MMMM YYYY")=TEXT(A3,"MMMM YYYY"))*('Trade Log'!M$3:M$202&gt;0)))</f>
        <v/>
      </c>
      <c r="D3" s="17" t="str">
        <f>IF(A3="","",SUMPRODUCT((TEXT('Trade Log'!B$3:B$202,"MMMM YYYY")=TEXT(A3,"MMMM YYYY"))*('Trade Log'!M$3:M$202&lt;0)))</f>
        <v/>
      </c>
      <c r="E3" s="24" t="str">
        <f t="shared" ref="E3:E26" si="0">IF(OR(A3="",B3=0),"",C3/B3)</f>
        <v/>
      </c>
      <c r="F3" s="16" t="str">
        <f>IF(A3="","",SUMPRODUCT((TEXT('Trade Log'!B$3:B$202,"MMMM YYYY")=TEXT(A3,"MMMM YYYY"))*'Trade Log'!I$3:I$202))</f>
        <v/>
      </c>
      <c r="G3" s="16" t="str">
        <f>IF(A3="","",SUMPRODUCT((TEXT('Trade Log'!B$3:B$202,"MMMM YYYY")=TEXT(A3,"MMMM YYYY"))*'Trade Log'!L$3:L$202))</f>
        <v/>
      </c>
      <c r="H3" s="16" t="str">
        <f t="shared" ref="H3:H26" si="1">IF(A3="","",F3-G3)</f>
        <v/>
      </c>
      <c r="I3" s="16" t="str">
        <f>IF(A3="","",Setup!$C$9+H3)</f>
        <v/>
      </c>
      <c r="J3" s="18" t="str">
        <f>IF(A3="","",H3/Setup!$C$9)</f>
        <v/>
      </c>
    </row>
    <row r="4" spans="1:10" x14ac:dyDescent="0.3">
      <c r="A4" s="23"/>
      <c r="B4" s="17" t="str">
        <f>IF(A4="","",SUMPRODUCT((TEXT('Trade Log'!B$3:B$202,"MMMM YYYY")=TEXT(A4,"MMMM YYYY"))*('Trade Log'!B$3:B$202&lt;&gt;"")))</f>
        <v/>
      </c>
      <c r="C4" s="17" t="str">
        <f>IF(A4="","",SUMPRODUCT((TEXT('Trade Log'!B$3:B$202,"MMMM YYYY")=TEXT(A4,"MMMM YYYY"))*('Trade Log'!M$3:M$202&gt;0)))</f>
        <v/>
      </c>
      <c r="D4" s="17" t="str">
        <f>IF(A4="","",SUMPRODUCT((TEXT('Trade Log'!B$3:B$202,"MMMM YYYY")=TEXT(A4,"MMMM YYYY"))*('Trade Log'!M$3:M$202&lt;0)))</f>
        <v/>
      </c>
      <c r="E4" s="24" t="str">
        <f t="shared" si="0"/>
        <v/>
      </c>
      <c r="F4" s="16" t="str">
        <f>IF(A4="","",SUMPRODUCT((TEXT('Trade Log'!B$3:B$202,"MMMM YYYY")=TEXT(A4,"MMMM YYYY"))*'Trade Log'!I$3:I$202))</f>
        <v/>
      </c>
      <c r="G4" s="16" t="str">
        <f>IF(A4="","",SUMPRODUCT((TEXT('Trade Log'!B$3:B$202,"MMMM YYYY")=TEXT(A4,"MMMM YYYY"))*'Trade Log'!L$3:L$202))</f>
        <v/>
      </c>
      <c r="H4" s="16" t="str">
        <f t="shared" si="1"/>
        <v/>
      </c>
      <c r="I4" s="16" t="str">
        <f>IF(A4="","",IF(I3="",Setup!$C$9,I3)+H4)</f>
        <v/>
      </c>
      <c r="J4" s="18" t="str">
        <f>IF(A4="","",H4/IF(I3="",Setup!$C$9,I3))</f>
        <v/>
      </c>
    </row>
    <row r="5" spans="1:10" x14ac:dyDescent="0.3">
      <c r="A5" s="23"/>
      <c r="B5" s="17" t="str">
        <f>IF(A5="","",SUMPRODUCT((TEXT('Trade Log'!B$3:B$202,"MMMM YYYY")=TEXT(A5,"MMMM YYYY"))*('Trade Log'!B$3:B$202&lt;&gt;"")))</f>
        <v/>
      </c>
      <c r="C5" s="17" t="str">
        <f>IF(A5="","",SUMPRODUCT((TEXT('Trade Log'!B$3:B$202,"MMMM YYYY")=TEXT(A5,"MMMM YYYY"))*('Trade Log'!M$3:M$202&gt;0)))</f>
        <v/>
      </c>
      <c r="D5" s="17" t="str">
        <f>IF(A5="","",SUMPRODUCT((TEXT('Trade Log'!B$3:B$202,"MMMM YYYY")=TEXT(A5,"MMMM YYYY"))*('Trade Log'!M$3:M$202&lt;0)))</f>
        <v/>
      </c>
      <c r="E5" s="24" t="str">
        <f t="shared" si="0"/>
        <v/>
      </c>
      <c r="F5" s="16" t="str">
        <f>IF(A5="","",SUMPRODUCT((TEXT('Trade Log'!B$3:B$202,"MMMM YYYY")=TEXT(A5,"MMMM YYYY"))*'Trade Log'!I$3:I$202))</f>
        <v/>
      </c>
      <c r="G5" s="16" t="str">
        <f>IF(A5="","",SUMPRODUCT((TEXT('Trade Log'!B$3:B$202,"MMMM YYYY")=TEXT(A5,"MMMM YYYY"))*'Trade Log'!L$3:L$202))</f>
        <v/>
      </c>
      <c r="H5" s="16" t="str">
        <f t="shared" si="1"/>
        <v/>
      </c>
      <c r="I5" s="16" t="str">
        <f>IF(A5="","",IF(I4="",Setup!$C$9,I4)+H5)</f>
        <v/>
      </c>
      <c r="J5" s="18" t="str">
        <f>IF(A5="","",H5/IF(I4="",Setup!$C$9,I4))</f>
        <v/>
      </c>
    </row>
    <row r="6" spans="1:10" x14ac:dyDescent="0.3">
      <c r="A6" s="23"/>
      <c r="B6" s="17" t="str">
        <f>IF(A6="","",SUMPRODUCT((TEXT('Trade Log'!B$3:B$202,"MMMM YYYY")=TEXT(A6,"MMMM YYYY"))*('Trade Log'!B$3:B$202&lt;&gt;"")))</f>
        <v/>
      </c>
      <c r="C6" s="17" t="str">
        <f>IF(A6="","",SUMPRODUCT((TEXT('Trade Log'!B$3:B$202,"MMMM YYYY")=TEXT(A6,"MMMM YYYY"))*('Trade Log'!M$3:M$202&gt;0)))</f>
        <v/>
      </c>
      <c r="D6" s="17" t="str">
        <f>IF(A6="","",SUMPRODUCT((TEXT('Trade Log'!B$3:B$202,"MMMM YYYY")=TEXT(A6,"MMMM YYYY"))*('Trade Log'!M$3:M$202&lt;0)))</f>
        <v/>
      </c>
      <c r="E6" s="24" t="str">
        <f t="shared" si="0"/>
        <v/>
      </c>
      <c r="F6" s="16" t="str">
        <f>IF(A6="","",SUMPRODUCT((TEXT('Trade Log'!B$3:B$202,"MMMM YYYY")=TEXT(A6,"MMMM YYYY"))*'Trade Log'!I$3:I$202))</f>
        <v/>
      </c>
      <c r="G6" s="16" t="str">
        <f>IF(A6="","",SUMPRODUCT((TEXT('Trade Log'!B$3:B$202,"MMMM YYYY")=TEXT(A6,"MMMM YYYY"))*'Trade Log'!L$3:L$202))</f>
        <v/>
      </c>
      <c r="H6" s="16" t="str">
        <f t="shared" si="1"/>
        <v/>
      </c>
      <c r="I6" s="16" t="str">
        <f>IF(A6="","",IF(I5="",Setup!$C$9,I5)+H6)</f>
        <v/>
      </c>
      <c r="J6" s="18" t="str">
        <f>IF(A6="","",H6/IF(I5="",Setup!$C$9,I5))</f>
        <v/>
      </c>
    </row>
    <row r="7" spans="1:10" x14ac:dyDescent="0.3">
      <c r="A7" s="23"/>
      <c r="B7" s="17" t="str">
        <f>IF(A7="","",SUMPRODUCT((TEXT('Trade Log'!B$3:B$202,"MMMM YYYY")=TEXT(A7,"MMMM YYYY"))*('Trade Log'!B$3:B$202&lt;&gt;"")))</f>
        <v/>
      </c>
      <c r="C7" s="17" t="str">
        <f>IF(A7="","",SUMPRODUCT((TEXT('Trade Log'!B$3:B$202,"MMMM YYYY")=TEXT(A7,"MMMM YYYY"))*('Trade Log'!M$3:M$202&gt;0)))</f>
        <v/>
      </c>
      <c r="D7" s="17" t="str">
        <f>IF(A7="","",SUMPRODUCT((TEXT('Trade Log'!B$3:B$202,"MMMM YYYY")=TEXT(A7,"MMMM YYYY"))*('Trade Log'!M$3:M$202&lt;0)))</f>
        <v/>
      </c>
      <c r="E7" s="24" t="str">
        <f t="shared" si="0"/>
        <v/>
      </c>
      <c r="F7" s="16" t="str">
        <f>IF(A7="","",SUMPRODUCT((TEXT('Trade Log'!B$3:B$202,"MMMM YYYY")=TEXT(A7,"MMMM YYYY"))*'Trade Log'!I$3:I$202))</f>
        <v/>
      </c>
      <c r="G7" s="16" t="str">
        <f>IF(A7="","",SUMPRODUCT((TEXT('Trade Log'!B$3:B$202,"MMMM YYYY")=TEXT(A7,"MMMM YYYY"))*'Trade Log'!L$3:L$202))</f>
        <v/>
      </c>
      <c r="H7" s="16" t="str">
        <f t="shared" si="1"/>
        <v/>
      </c>
      <c r="I7" s="16" t="str">
        <f>IF(A7="","",IF(I6="",Setup!$C$9,I6)+H7)</f>
        <v/>
      </c>
      <c r="J7" s="18" t="str">
        <f>IF(A7="","",H7/IF(I6="",Setup!$C$9,I6))</f>
        <v/>
      </c>
    </row>
    <row r="8" spans="1:10" x14ac:dyDescent="0.3">
      <c r="A8" s="23"/>
      <c r="B8" s="17" t="str">
        <f>IF(A8="","",SUMPRODUCT((TEXT('Trade Log'!B$3:B$202,"MMMM YYYY")=TEXT(A8,"MMMM YYYY"))*('Trade Log'!B$3:B$202&lt;&gt;"")))</f>
        <v/>
      </c>
      <c r="C8" s="17" t="str">
        <f>IF(A8="","",SUMPRODUCT((TEXT('Trade Log'!B$3:B$202,"MMMM YYYY")=TEXT(A8,"MMMM YYYY"))*('Trade Log'!M$3:M$202&gt;0)))</f>
        <v/>
      </c>
      <c r="D8" s="17" t="str">
        <f>IF(A8="","",SUMPRODUCT((TEXT('Trade Log'!B$3:B$202,"MMMM YYYY")=TEXT(A8,"MMMM YYYY"))*('Trade Log'!M$3:M$202&lt;0)))</f>
        <v/>
      </c>
      <c r="E8" s="24" t="str">
        <f t="shared" si="0"/>
        <v/>
      </c>
      <c r="F8" s="16" t="str">
        <f>IF(A8="","",SUMPRODUCT((TEXT('Trade Log'!B$3:B$202,"MMMM YYYY")=TEXT(A8,"MMMM YYYY"))*'Trade Log'!I$3:I$202))</f>
        <v/>
      </c>
      <c r="G8" s="16" t="str">
        <f>IF(A8="","",SUMPRODUCT((TEXT('Trade Log'!B$3:B$202,"MMMM YYYY")=TEXT(A8,"MMMM YYYY"))*'Trade Log'!L$3:L$202))</f>
        <v/>
      </c>
      <c r="H8" s="16" t="str">
        <f t="shared" si="1"/>
        <v/>
      </c>
      <c r="I8" s="16" t="str">
        <f>IF(A8="","",IF(I7="",Setup!$C$9,I7)+H8)</f>
        <v/>
      </c>
      <c r="J8" s="18" t="str">
        <f>IF(A8="","",H8/IF(I7="",Setup!$C$9,I7))</f>
        <v/>
      </c>
    </row>
    <row r="9" spans="1:10" x14ac:dyDescent="0.3">
      <c r="A9" s="23"/>
      <c r="B9" s="17" t="str">
        <f>IF(A9="","",SUMPRODUCT((TEXT('Trade Log'!B$3:B$202,"MMMM YYYY")=TEXT(A9,"MMMM YYYY"))*('Trade Log'!B$3:B$202&lt;&gt;"")))</f>
        <v/>
      </c>
      <c r="C9" s="17" t="str">
        <f>IF(A9="","",SUMPRODUCT((TEXT('Trade Log'!B$3:B$202,"MMMM YYYY")=TEXT(A9,"MMMM YYYY"))*('Trade Log'!M$3:M$202&gt;0)))</f>
        <v/>
      </c>
      <c r="D9" s="17" t="str">
        <f>IF(A9="","",SUMPRODUCT((TEXT('Trade Log'!B$3:B$202,"MMMM YYYY")=TEXT(A9,"MMMM YYYY"))*('Trade Log'!M$3:M$202&lt;0)))</f>
        <v/>
      </c>
      <c r="E9" s="24" t="str">
        <f t="shared" si="0"/>
        <v/>
      </c>
      <c r="F9" s="16" t="str">
        <f>IF(A9="","",SUMPRODUCT((TEXT('Trade Log'!B$3:B$202,"MMMM YYYY")=TEXT(A9,"MMMM YYYY"))*'Trade Log'!I$3:I$202))</f>
        <v/>
      </c>
      <c r="G9" s="16" t="str">
        <f>IF(A9="","",SUMPRODUCT((TEXT('Trade Log'!B$3:B$202,"MMMM YYYY")=TEXT(A9,"MMMM YYYY"))*'Trade Log'!L$3:L$202))</f>
        <v/>
      </c>
      <c r="H9" s="16" t="str">
        <f t="shared" si="1"/>
        <v/>
      </c>
      <c r="I9" s="16" t="str">
        <f>IF(A9="","",IF(I8="",Setup!$C$9,I8)+H9)</f>
        <v/>
      </c>
      <c r="J9" s="18" t="str">
        <f>IF(A9="","",H9/IF(I8="",Setup!$C$9,I8))</f>
        <v/>
      </c>
    </row>
    <row r="10" spans="1:10" x14ac:dyDescent="0.3">
      <c r="A10" s="23"/>
      <c r="B10" s="17" t="str">
        <f>IF(A10="","",SUMPRODUCT((TEXT('Trade Log'!B$3:B$202,"MMMM YYYY")=TEXT(A10,"MMMM YYYY"))*('Trade Log'!B$3:B$202&lt;&gt;"")))</f>
        <v/>
      </c>
      <c r="C10" s="17" t="str">
        <f>IF(A10="","",SUMPRODUCT((TEXT('Trade Log'!B$3:B$202,"MMMM YYYY")=TEXT(A10,"MMMM YYYY"))*('Trade Log'!M$3:M$202&gt;0)))</f>
        <v/>
      </c>
      <c r="D10" s="17" t="str">
        <f>IF(A10="","",SUMPRODUCT((TEXT('Trade Log'!B$3:B$202,"MMMM YYYY")=TEXT(A10,"MMMM YYYY"))*('Trade Log'!M$3:M$202&lt;0)))</f>
        <v/>
      </c>
      <c r="E10" s="24" t="str">
        <f t="shared" si="0"/>
        <v/>
      </c>
      <c r="F10" s="16" t="str">
        <f>IF(A10="","",SUMPRODUCT((TEXT('Trade Log'!B$3:B$202,"MMMM YYYY")=TEXT(A10,"MMMM YYYY"))*'Trade Log'!I$3:I$202))</f>
        <v/>
      </c>
      <c r="G10" s="16" t="str">
        <f>IF(A10="","",SUMPRODUCT((TEXT('Trade Log'!B$3:B$202,"MMMM YYYY")=TEXT(A10,"MMMM YYYY"))*'Trade Log'!L$3:L$202))</f>
        <v/>
      </c>
      <c r="H10" s="16" t="str">
        <f t="shared" si="1"/>
        <v/>
      </c>
      <c r="I10" s="16" t="str">
        <f>IF(A10="","",IF(I9="",Setup!$C$9,I9)+H10)</f>
        <v/>
      </c>
      <c r="J10" s="18" t="str">
        <f>IF(A10="","",H10/IF(I9="",Setup!$C$9,I9))</f>
        <v/>
      </c>
    </row>
    <row r="11" spans="1:10" x14ac:dyDescent="0.3">
      <c r="A11" s="23"/>
      <c r="B11" s="17" t="str">
        <f>IF(A11="","",SUMPRODUCT((TEXT('Trade Log'!B$3:B$202,"MMMM YYYY")=TEXT(A11,"MMMM YYYY"))*('Trade Log'!B$3:B$202&lt;&gt;"")))</f>
        <v/>
      </c>
      <c r="C11" s="17" t="str">
        <f>IF(A11="","",SUMPRODUCT((TEXT('Trade Log'!B$3:B$202,"MMMM YYYY")=TEXT(A11,"MMMM YYYY"))*('Trade Log'!M$3:M$202&gt;0)))</f>
        <v/>
      </c>
      <c r="D11" s="17" t="str">
        <f>IF(A11="","",SUMPRODUCT((TEXT('Trade Log'!B$3:B$202,"MMMM YYYY")=TEXT(A11,"MMMM YYYY"))*('Trade Log'!M$3:M$202&lt;0)))</f>
        <v/>
      </c>
      <c r="E11" s="24" t="str">
        <f t="shared" si="0"/>
        <v/>
      </c>
      <c r="F11" s="16" t="str">
        <f>IF(A11="","",SUMPRODUCT((TEXT('Trade Log'!B$3:B$202,"MMMM YYYY")=TEXT(A11,"MMMM YYYY"))*'Trade Log'!I$3:I$202))</f>
        <v/>
      </c>
      <c r="G11" s="16" t="str">
        <f>IF(A11="","",SUMPRODUCT((TEXT('Trade Log'!B$3:B$202,"MMMM YYYY")=TEXT(A11,"MMMM YYYY"))*'Trade Log'!L$3:L$202))</f>
        <v/>
      </c>
      <c r="H11" s="16" t="str">
        <f t="shared" si="1"/>
        <v/>
      </c>
      <c r="I11" s="16" t="str">
        <f>IF(A11="","",IF(I10="",Setup!$C$9,I10)+H11)</f>
        <v/>
      </c>
      <c r="J11" s="18" t="str">
        <f>IF(A11="","",H11/IF(I10="",Setup!$C$9,I10))</f>
        <v/>
      </c>
    </row>
    <row r="12" spans="1:10" x14ac:dyDescent="0.3">
      <c r="A12" s="23"/>
      <c r="B12" s="17" t="str">
        <f>IF(A12="","",SUMPRODUCT((TEXT('Trade Log'!B$3:B$202,"MMMM YYYY")=TEXT(A12,"MMMM YYYY"))*('Trade Log'!B$3:B$202&lt;&gt;"")))</f>
        <v/>
      </c>
      <c r="C12" s="17" t="str">
        <f>IF(A12="","",SUMPRODUCT((TEXT('Trade Log'!B$3:B$202,"MMMM YYYY")=TEXT(A12,"MMMM YYYY"))*('Trade Log'!M$3:M$202&gt;0)))</f>
        <v/>
      </c>
      <c r="D12" s="17" t="str">
        <f>IF(A12="","",SUMPRODUCT((TEXT('Trade Log'!B$3:B$202,"MMMM YYYY")=TEXT(A12,"MMMM YYYY"))*('Trade Log'!M$3:M$202&lt;0)))</f>
        <v/>
      </c>
      <c r="E12" s="24" t="str">
        <f t="shared" si="0"/>
        <v/>
      </c>
      <c r="F12" s="16" t="str">
        <f>IF(A12="","",SUMPRODUCT((TEXT('Trade Log'!B$3:B$202,"MMMM YYYY")=TEXT(A12,"MMMM YYYY"))*'Trade Log'!I$3:I$202))</f>
        <v/>
      </c>
      <c r="G12" s="16" t="str">
        <f>IF(A12="","",SUMPRODUCT((TEXT('Trade Log'!B$3:B$202,"MMMM YYYY")=TEXT(A12,"MMMM YYYY"))*'Trade Log'!L$3:L$202))</f>
        <v/>
      </c>
      <c r="H12" s="16" t="str">
        <f t="shared" si="1"/>
        <v/>
      </c>
      <c r="I12" s="16" t="str">
        <f>IF(A12="","",IF(I11="",Setup!$C$9,I11)+H12)</f>
        <v/>
      </c>
      <c r="J12" s="18" t="str">
        <f>IF(A12="","",H12/IF(I11="",Setup!$C$9,I11))</f>
        <v/>
      </c>
    </row>
    <row r="13" spans="1:10" x14ac:dyDescent="0.3">
      <c r="A13" s="23"/>
      <c r="B13" s="17" t="str">
        <f>IF(A13="","",SUMPRODUCT((TEXT('Trade Log'!B$3:B$202,"MMMM YYYY")=TEXT(A13,"MMMM YYYY"))*('Trade Log'!B$3:B$202&lt;&gt;"")))</f>
        <v/>
      </c>
      <c r="C13" s="17" t="str">
        <f>IF(A13="","",SUMPRODUCT((TEXT('Trade Log'!B$3:B$202,"MMMM YYYY")=TEXT(A13,"MMMM YYYY"))*('Trade Log'!M$3:M$202&gt;0)))</f>
        <v/>
      </c>
      <c r="D13" s="17" t="str">
        <f>IF(A13="","",SUMPRODUCT((TEXT('Trade Log'!B$3:B$202,"MMMM YYYY")=TEXT(A13,"MMMM YYYY"))*('Trade Log'!M$3:M$202&lt;0)))</f>
        <v/>
      </c>
      <c r="E13" s="24" t="str">
        <f t="shared" si="0"/>
        <v/>
      </c>
      <c r="F13" s="16" t="str">
        <f>IF(A13="","",SUMPRODUCT((TEXT('Trade Log'!B$3:B$202,"MMMM YYYY")=TEXT(A13,"MMMM YYYY"))*'Trade Log'!I$3:I$202))</f>
        <v/>
      </c>
      <c r="G13" s="16" t="str">
        <f>IF(A13="","",SUMPRODUCT((TEXT('Trade Log'!B$3:B$202,"MMMM YYYY")=TEXT(A13,"MMMM YYYY"))*'Trade Log'!L$3:L$202))</f>
        <v/>
      </c>
      <c r="H13" s="16" t="str">
        <f t="shared" si="1"/>
        <v/>
      </c>
      <c r="I13" s="16" t="str">
        <f>IF(A13="","",IF(I12="",Setup!$C$9,I12)+H13)</f>
        <v/>
      </c>
      <c r="J13" s="18" t="str">
        <f>IF(A13="","",H13/IF(I12="",Setup!$C$9,I12))</f>
        <v/>
      </c>
    </row>
    <row r="14" spans="1:10" x14ac:dyDescent="0.3">
      <c r="A14" s="23"/>
      <c r="B14" s="17" t="str">
        <f>IF(A14="","",SUMPRODUCT((TEXT('Trade Log'!B$3:B$202,"MMMM YYYY")=TEXT(A14,"MMMM YYYY"))*('Trade Log'!B$3:B$202&lt;&gt;"")))</f>
        <v/>
      </c>
      <c r="C14" s="17" t="str">
        <f>IF(A14="","",SUMPRODUCT((TEXT('Trade Log'!B$3:B$202,"MMMM YYYY")=TEXT(A14,"MMMM YYYY"))*('Trade Log'!M$3:M$202&gt;0)))</f>
        <v/>
      </c>
      <c r="D14" s="17" t="str">
        <f>IF(A14="","",SUMPRODUCT((TEXT('Trade Log'!B$3:B$202,"MMMM YYYY")=TEXT(A14,"MMMM YYYY"))*('Trade Log'!M$3:M$202&lt;0)))</f>
        <v/>
      </c>
      <c r="E14" s="24" t="str">
        <f t="shared" si="0"/>
        <v/>
      </c>
      <c r="F14" s="16" t="str">
        <f>IF(A14="","",SUMPRODUCT((TEXT('Trade Log'!B$3:B$202,"MMMM YYYY")=TEXT(A14,"MMMM YYYY"))*'Trade Log'!I$3:I$202))</f>
        <v/>
      </c>
      <c r="G14" s="16" t="str">
        <f>IF(A14="","",SUMPRODUCT((TEXT('Trade Log'!B$3:B$202,"MMMM YYYY")=TEXT(A14,"MMMM YYYY"))*'Trade Log'!L$3:L$202))</f>
        <v/>
      </c>
      <c r="H14" s="16" t="str">
        <f t="shared" si="1"/>
        <v/>
      </c>
      <c r="I14" s="16" t="str">
        <f>IF(A14="","",IF(I13="",Setup!$C$9,I13)+H14)</f>
        <v/>
      </c>
      <c r="J14" s="18" t="str">
        <f>IF(A14="","",H14/IF(I13="",Setup!$C$9,I13))</f>
        <v/>
      </c>
    </row>
    <row r="15" spans="1:10" x14ac:dyDescent="0.3">
      <c r="A15" s="23"/>
      <c r="B15" s="17" t="str">
        <f>IF(A15="","",SUMPRODUCT((TEXT('Trade Log'!B$3:B$202,"MMMM YYYY")=TEXT(A15,"MMMM YYYY"))*('Trade Log'!B$3:B$202&lt;&gt;"")))</f>
        <v/>
      </c>
      <c r="C15" s="17" t="str">
        <f>IF(A15="","",SUMPRODUCT((TEXT('Trade Log'!B$3:B$202,"MMMM YYYY")=TEXT(A15,"MMMM YYYY"))*('Trade Log'!M$3:M$202&gt;0)))</f>
        <v/>
      </c>
      <c r="D15" s="17" t="str">
        <f>IF(A15="","",SUMPRODUCT((TEXT('Trade Log'!B$3:B$202,"MMMM YYYY")=TEXT(A15,"MMMM YYYY"))*('Trade Log'!M$3:M$202&lt;0)))</f>
        <v/>
      </c>
      <c r="E15" s="24" t="str">
        <f t="shared" si="0"/>
        <v/>
      </c>
      <c r="F15" s="16" t="str">
        <f>IF(A15="","",SUMPRODUCT((TEXT('Trade Log'!B$3:B$202,"MMMM YYYY")=TEXT(A15,"MMMM YYYY"))*'Trade Log'!I$3:I$202))</f>
        <v/>
      </c>
      <c r="G15" s="16" t="str">
        <f>IF(A15="","",SUMPRODUCT((TEXT('Trade Log'!B$3:B$202,"MMMM YYYY")=TEXT(A15,"MMMM YYYY"))*'Trade Log'!L$3:L$202))</f>
        <v/>
      </c>
      <c r="H15" s="16" t="str">
        <f t="shared" si="1"/>
        <v/>
      </c>
      <c r="I15" s="16" t="str">
        <f>IF(A15="","",IF(I14="",Setup!$C$9,I14)+H15)</f>
        <v/>
      </c>
      <c r="J15" s="18" t="str">
        <f>IF(A15="","",H15/IF(I14="",Setup!$C$9,I14))</f>
        <v/>
      </c>
    </row>
    <row r="16" spans="1:10" x14ac:dyDescent="0.3">
      <c r="A16" s="23"/>
      <c r="B16" s="17" t="str">
        <f>IF(A16="","",SUMPRODUCT((TEXT('Trade Log'!B$3:B$202,"MMMM YYYY")=TEXT(A16,"MMMM YYYY"))*('Trade Log'!B$3:B$202&lt;&gt;"")))</f>
        <v/>
      </c>
      <c r="C16" s="17" t="str">
        <f>IF(A16="","",SUMPRODUCT((TEXT('Trade Log'!B$3:B$202,"MMMM YYYY")=TEXT(A16,"MMMM YYYY"))*('Trade Log'!M$3:M$202&gt;0)))</f>
        <v/>
      </c>
      <c r="D16" s="17" t="str">
        <f>IF(A16="","",SUMPRODUCT((TEXT('Trade Log'!B$3:B$202,"MMMM YYYY")=TEXT(A16,"MMMM YYYY"))*('Trade Log'!M$3:M$202&lt;0)))</f>
        <v/>
      </c>
      <c r="E16" s="24" t="str">
        <f t="shared" si="0"/>
        <v/>
      </c>
      <c r="F16" s="16" t="str">
        <f>IF(A16="","",SUMPRODUCT((TEXT('Trade Log'!B$3:B$202,"MMMM YYYY")=TEXT(A16,"MMMM YYYY"))*'Trade Log'!I$3:I$202))</f>
        <v/>
      </c>
      <c r="G16" s="16" t="str">
        <f>IF(A16="","",SUMPRODUCT((TEXT('Trade Log'!B$3:B$202,"MMMM YYYY")=TEXT(A16,"MMMM YYYY"))*'Trade Log'!L$3:L$202))</f>
        <v/>
      </c>
      <c r="H16" s="16" t="str">
        <f t="shared" si="1"/>
        <v/>
      </c>
      <c r="I16" s="16" t="str">
        <f>IF(A16="","",IF(I15="",Setup!$C$9,I15)+H16)</f>
        <v/>
      </c>
      <c r="J16" s="18" t="str">
        <f>IF(A16="","",H16/IF(I15="",Setup!$C$9,I15))</f>
        <v/>
      </c>
    </row>
    <row r="17" spans="1:10" x14ac:dyDescent="0.3">
      <c r="A17" s="23"/>
      <c r="B17" s="17" t="str">
        <f>IF(A17="","",SUMPRODUCT((TEXT('Trade Log'!B$3:B$202,"MMMM YYYY")=TEXT(A17,"MMMM YYYY"))*('Trade Log'!B$3:B$202&lt;&gt;"")))</f>
        <v/>
      </c>
      <c r="C17" s="17" t="str">
        <f>IF(A17="","",SUMPRODUCT((TEXT('Trade Log'!B$3:B$202,"MMMM YYYY")=TEXT(A17,"MMMM YYYY"))*('Trade Log'!M$3:M$202&gt;0)))</f>
        <v/>
      </c>
      <c r="D17" s="17" t="str">
        <f>IF(A17="","",SUMPRODUCT((TEXT('Trade Log'!B$3:B$202,"MMMM YYYY")=TEXT(A17,"MMMM YYYY"))*('Trade Log'!M$3:M$202&lt;0)))</f>
        <v/>
      </c>
      <c r="E17" s="24" t="str">
        <f t="shared" si="0"/>
        <v/>
      </c>
      <c r="F17" s="16" t="str">
        <f>IF(A17="","",SUMPRODUCT((TEXT('Trade Log'!B$3:B$202,"MMMM YYYY")=TEXT(A17,"MMMM YYYY"))*'Trade Log'!I$3:I$202))</f>
        <v/>
      </c>
      <c r="G17" s="16" t="str">
        <f>IF(A17="","",SUMPRODUCT((TEXT('Trade Log'!B$3:B$202,"MMMM YYYY")=TEXT(A17,"MMMM YYYY"))*'Trade Log'!L$3:L$202))</f>
        <v/>
      </c>
      <c r="H17" s="16" t="str">
        <f t="shared" si="1"/>
        <v/>
      </c>
      <c r="I17" s="16" t="str">
        <f>IF(A17="","",IF(I16="",Setup!$C$9,I16)+H17)</f>
        <v/>
      </c>
      <c r="J17" s="18" t="str">
        <f>IF(A17="","",H17/IF(I16="",Setup!$C$9,I16))</f>
        <v/>
      </c>
    </row>
    <row r="18" spans="1:10" x14ac:dyDescent="0.3">
      <c r="A18" s="23"/>
      <c r="B18" s="17" t="str">
        <f>IF(A18="","",SUMPRODUCT((TEXT('Trade Log'!B$3:B$202,"MMMM YYYY")=TEXT(A18,"MMMM YYYY"))*('Trade Log'!B$3:B$202&lt;&gt;"")))</f>
        <v/>
      </c>
      <c r="C18" s="17" t="str">
        <f>IF(A18="","",SUMPRODUCT((TEXT('Trade Log'!B$3:B$202,"MMMM YYYY")=TEXT(A18,"MMMM YYYY"))*('Trade Log'!M$3:M$202&gt;0)))</f>
        <v/>
      </c>
      <c r="D18" s="17" t="str">
        <f>IF(A18="","",SUMPRODUCT((TEXT('Trade Log'!B$3:B$202,"MMMM YYYY")=TEXT(A18,"MMMM YYYY"))*('Trade Log'!M$3:M$202&lt;0)))</f>
        <v/>
      </c>
      <c r="E18" s="24" t="str">
        <f t="shared" si="0"/>
        <v/>
      </c>
      <c r="F18" s="16" t="str">
        <f>IF(A18="","",SUMPRODUCT((TEXT('Trade Log'!B$3:B$202,"MMMM YYYY")=TEXT(A18,"MMMM YYYY"))*'Trade Log'!I$3:I$202))</f>
        <v/>
      </c>
      <c r="G18" s="16" t="str">
        <f>IF(A18="","",SUMPRODUCT((TEXT('Trade Log'!B$3:B$202,"MMMM YYYY")=TEXT(A18,"MMMM YYYY"))*'Trade Log'!L$3:L$202))</f>
        <v/>
      </c>
      <c r="H18" s="16" t="str">
        <f t="shared" si="1"/>
        <v/>
      </c>
      <c r="I18" s="16" t="str">
        <f>IF(A18="","",IF(I17="",Setup!$C$9,I17)+H18)</f>
        <v/>
      </c>
      <c r="J18" s="18" t="str">
        <f>IF(A18="","",H18/IF(I17="",Setup!$C$9,I17))</f>
        <v/>
      </c>
    </row>
    <row r="19" spans="1:10" x14ac:dyDescent="0.3">
      <c r="A19" s="23"/>
      <c r="B19" s="17" t="str">
        <f>IF(A19="","",SUMPRODUCT((TEXT('Trade Log'!B$3:B$202,"MMMM YYYY")=TEXT(A19,"MMMM YYYY"))*('Trade Log'!B$3:B$202&lt;&gt;"")))</f>
        <v/>
      </c>
      <c r="C19" s="17" t="str">
        <f>IF(A19="","",SUMPRODUCT((TEXT('Trade Log'!B$3:B$202,"MMMM YYYY")=TEXT(A19,"MMMM YYYY"))*('Trade Log'!M$3:M$202&gt;0)))</f>
        <v/>
      </c>
      <c r="D19" s="17" t="str">
        <f>IF(A19="","",SUMPRODUCT((TEXT('Trade Log'!B$3:B$202,"MMMM YYYY")=TEXT(A19,"MMMM YYYY"))*('Trade Log'!M$3:M$202&lt;0)))</f>
        <v/>
      </c>
      <c r="E19" s="24" t="str">
        <f t="shared" si="0"/>
        <v/>
      </c>
      <c r="F19" s="16" t="str">
        <f>IF(A19="","",SUMPRODUCT((TEXT('Trade Log'!B$3:B$202,"MMMM YYYY")=TEXT(A19,"MMMM YYYY"))*'Trade Log'!I$3:I$202))</f>
        <v/>
      </c>
      <c r="G19" s="16" t="str">
        <f>IF(A19="","",SUMPRODUCT((TEXT('Trade Log'!B$3:B$202,"MMMM YYYY")=TEXT(A19,"MMMM YYYY"))*'Trade Log'!L$3:L$202))</f>
        <v/>
      </c>
      <c r="H19" s="16" t="str">
        <f t="shared" si="1"/>
        <v/>
      </c>
      <c r="I19" s="16" t="str">
        <f>IF(A19="","",IF(I18="",Setup!$C$9,I18)+H19)</f>
        <v/>
      </c>
      <c r="J19" s="18" t="str">
        <f>IF(A19="","",H19/IF(I18="",Setup!$C$9,I18))</f>
        <v/>
      </c>
    </row>
    <row r="20" spans="1:10" x14ac:dyDescent="0.3">
      <c r="A20" s="23"/>
      <c r="B20" s="17" t="str">
        <f>IF(A20="","",SUMPRODUCT((TEXT('Trade Log'!B$3:B$202,"MMMM YYYY")=TEXT(A20,"MMMM YYYY"))*('Trade Log'!B$3:B$202&lt;&gt;"")))</f>
        <v/>
      </c>
      <c r="C20" s="17" t="str">
        <f>IF(A20="","",SUMPRODUCT((TEXT('Trade Log'!B$3:B$202,"MMMM YYYY")=TEXT(A20,"MMMM YYYY"))*('Trade Log'!M$3:M$202&gt;0)))</f>
        <v/>
      </c>
      <c r="D20" s="17" t="str">
        <f>IF(A20="","",SUMPRODUCT((TEXT('Trade Log'!B$3:B$202,"MMMM YYYY")=TEXT(A20,"MMMM YYYY"))*('Trade Log'!M$3:M$202&lt;0)))</f>
        <v/>
      </c>
      <c r="E20" s="24" t="str">
        <f t="shared" si="0"/>
        <v/>
      </c>
      <c r="F20" s="16" t="str">
        <f>IF(A20="","",SUMPRODUCT((TEXT('Trade Log'!B$3:B$202,"MMMM YYYY")=TEXT(A20,"MMMM YYYY"))*'Trade Log'!I$3:I$202))</f>
        <v/>
      </c>
      <c r="G20" s="16" t="str">
        <f>IF(A20="","",SUMPRODUCT((TEXT('Trade Log'!B$3:B$202,"MMMM YYYY")=TEXT(A20,"MMMM YYYY"))*'Trade Log'!L$3:L$202))</f>
        <v/>
      </c>
      <c r="H20" s="16" t="str">
        <f t="shared" si="1"/>
        <v/>
      </c>
      <c r="I20" s="16" t="str">
        <f>IF(A20="","",IF(I19="",Setup!$C$9,I19)+H20)</f>
        <v/>
      </c>
      <c r="J20" s="18" t="str">
        <f>IF(A20="","",H20/IF(I19="",Setup!$C$9,I19))</f>
        <v/>
      </c>
    </row>
    <row r="21" spans="1:10" x14ac:dyDescent="0.3">
      <c r="A21" s="23"/>
      <c r="B21" s="17" t="str">
        <f>IF(A21="","",SUMPRODUCT((TEXT('Trade Log'!B$3:B$202,"MMMM YYYY")=TEXT(A21,"MMMM YYYY"))*('Trade Log'!B$3:B$202&lt;&gt;"")))</f>
        <v/>
      </c>
      <c r="C21" s="17" t="str">
        <f>IF(A21="","",SUMPRODUCT((TEXT('Trade Log'!B$3:B$202,"MMMM YYYY")=TEXT(A21,"MMMM YYYY"))*('Trade Log'!M$3:M$202&gt;0)))</f>
        <v/>
      </c>
      <c r="D21" s="17" t="str">
        <f>IF(A21="","",SUMPRODUCT((TEXT('Trade Log'!B$3:B$202,"MMMM YYYY")=TEXT(A21,"MMMM YYYY"))*('Trade Log'!M$3:M$202&lt;0)))</f>
        <v/>
      </c>
      <c r="E21" s="24" t="str">
        <f t="shared" si="0"/>
        <v/>
      </c>
      <c r="F21" s="16" t="str">
        <f>IF(A21="","",SUMPRODUCT((TEXT('Trade Log'!B$3:B$202,"MMMM YYYY")=TEXT(A21,"MMMM YYYY"))*'Trade Log'!I$3:I$202))</f>
        <v/>
      </c>
      <c r="G21" s="16" t="str">
        <f>IF(A21="","",SUMPRODUCT((TEXT('Trade Log'!B$3:B$202,"MMMM YYYY")=TEXT(A21,"MMMM YYYY"))*'Trade Log'!L$3:L$202))</f>
        <v/>
      </c>
      <c r="H21" s="16" t="str">
        <f t="shared" si="1"/>
        <v/>
      </c>
      <c r="I21" s="16" t="str">
        <f>IF(A21="","",IF(I20="",Setup!$C$9,I20)+H21)</f>
        <v/>
      </c>
      <c r="J21" s="18" t="str">
        <f>IF(A21="","",H21/IF(I20="",Setup!$C$9,I20))</f>
        <v/>
      </c>
    </row>
    <row r="22" spans="1:10" x14ac:dyDescent="0.3">
      <c r="A22" s="23"/>
      <c r="B22" s="17" t="str">
        <f>IF(A22="","",SUMPRODUCT((TEXT('Trade Log'!B$3:B$202,"MMMM YYYY")=TEXT(A22,"MMMM YYYY"))*('Trade Log'!B$3:B$202&lt;&gt;"")))</f>
        <v/>
      </c>
      <c r="C22" s="17" t="str">
        <f>IF(A22="","",SUMPRODUCT((TEXT('Trade Log'!B$3:B$202,"MMMM YYYY")=TEXT(A22,"MMMM YYYY"))*('Trade Log'!M$3:M$202&gt;0)))</f>
        <v/>
      </c>
      <c r="D22" s="17" t="str">
        <f>IF(A22="","",SUMPRODUCT((TEXT('Trade Log'!B$3:B$202,"MMMM YYYY")=TEXT(A22,"MMMM YYYY"))*('Trade Log'!M$3:M$202&lt;0)))</f>
        <v/>
      </c>
      <c r="E22" s="24" t="str">
        <f t="shared" si="0"/>
        <v/>
      </c>
      <c r="F22" s="16" t="str">
        <f>IF(A22="","",SUMPRODUCT((TEXT('Trade Log'!B$3:B$202,"MMMM YYYY")=TEXT(A22,"MMMM YYYY"))*'Trade Log'!I$3:I$202))</f>
        <v/>
      </c>
      <c r="G22" s="16" t="str">
        <f>IF(A22="","",SUMPRODUCT((TEXT('Trade Log'!B$3:B$202,"MMMM YYYY")=TEXT(A22,"MMMM YYYY"))*'Trade Log'!L$3:L$202))</f>
        <v/>
      </c>
      <c r="H22" s="16" t="str">
        <f t="shared" si="1"/>
        <v/>
      </c>
      <c r="I22" s="16" t="str">
        <f>IF(A22="","",IF(I21="",Setup!$C$9,I21)+H22)</f>
        <v/>
      </c>
      <c r="J22" s="18" t="str">
        <f>IF(A22="","",H22/IF(I21="",Setup!$C$9,I21))</f>
        <v/>
      </c>
    </row>
    <row r="23" spans="1:10" x14ac:dyDescent="0.3">
      <c r="A23" s="23"/>
      <c r="B23" s="17" t="str">
        <f>IF(A23="","",SUMPRODUCT((TEXT('Trade Log'!B$3:B$202,"MMMM YYYY")=TEXT(A23,"MMMM YYYY"))*('Trade Log'!B$3:B$202&lt;&gt;"")))</f>
        <v/>
      </c>
      <c r="C23" s="17" t="str">
        <f>IF(A23="","",SUMPRODUCT((TEXT('Trade Log'!B$3:B$202,"MMMM YYYY")=TEXT(A23,"MMMM YYYY"))*('Trade Log'!M$3:M$202&gt;0)))</f>
        <v/>
      </c>
      <c r="D23" s="17" t="str">
        <f>IF(A23="","",SUMPRODUCT((TEXT('Trade Log'!B$3:B$202,"MMMM YYYY")=TEXT(A23,"MMMM YYYY"))*('Trade Log'!M$3:M$202&lt;0)))</f>
        <v/>
      </c>
      <c r="E23" s="24" t="str">
        <f t="shared" si="0"/>
        <v/>
      </c>
      <c r="F23" s="16" t="str">
        <f>IF(A23="","",SUMPRODUCT((TEXT('Trade Log'!B$3:B$202,"MMMM YYYY")=TEXT(A23,"MMMM YYYY"))*'Trade Log'!I$3:I$202))</f>
        <v/>
      </c>
      <c r="G23" s="16" t="str">
        <f>IF(A23="","",SUMPRODUCT((TEXT('Trade Log'!B$3:B$202,"MMMM YYYY")=TEXT(A23,"MMMM YYYY"))*'Trade Log'!L$3:L$202))</f>
        <v/>
      </c>
      <c r="H23" s="16" t="str">
        <f t="shared" si="1"/>
        <v/>
      </c>
      <c r="I23" s="16" t="str">
        <f>IF(A23="","",IF(I22="",Setup!$C$9,I22)+H23)</f>
        <v/>
      </c>
      <c r="J23" s="18" t="str">
        <f>IF(A23="","",H23/IF(I22="",Setup!$C$9,I22))</f>
        <v/>
      </c>
    </row>
    <row r="24" spans="1:10" x14ac:dyDescent="0.3">
      <c r="A24" s="23"/>
      <c r="B24" s="17" t="str">
        <f>IF(A24="","",SUMPRODUCT((TEXT('Trade Log'!B$3:B$202,"MMMM YYYY")=TEXT(A24,"MMMM YYYY"))*('Trade Log'!B$3:B$202&lt;&gt;"")))</f>
        <v/>
      </c>
      <c r="C24" s="17" t="str">
        <f>IF(A24="","",SUMPRODUCT((TEXT('Trade Log'!B$3:B$202,"MMMM YYYY")=TEXT(A24,"MMMM YYYY"))*('Trade Log'!M$3:M$202&gt;0)))</f>
        <v/>
      </c>
      <c r="D24" s="17" t="str">
        <f>IF(A24="","",SUMPRODUCT((TEXT('Trade Log'!B$3:B$202,"MMMM YYYY")=TEXT(A24,"MMMM YYYY"))*('Trade Log'!M$3:M$202&lt;0)))</f>
        <v/>
      </c>
      <c r="E24" s="24" t="str">
        <f t="shared" si="0"/>
        <v/>
      </c>
      <c r="F24" s="16" t="str">
        <f>IF(A24="","",SUMPRODUCT((TEXT('Trade Log'!B$3:B$202,"MMMM YYYY")=TEXT(A24,"MMMM YYYY"))*'Trade Log'!I$3:I$202))</f>
        <v/>
      </c>
      <c r="G24" s="16" t="str">
        <f>IF(A24="","",SUMPRODUCT((TEXT('Trade Log'!B$3:B$202,"MMMM YYYY")=TEXT(A24,"MMMM YYYY"))*'Trade Log'!L$3:L$202))</f>
        <v/>
      </c>
      <c r="H24" s="16" t="str">
        <f t="shared" si="1"/>
        <v/>
      </c>
      <c r="I24" s="16" t="str">
        <f>IF(A24="","",IF(I23="",Setup!$C$9,I23)+H24)</f>
        <v/>
      </c>
      <c r="J24" s="18" t="str">
        <f>IF(A24="","",H24/IF(I23="",Setup!$C$9,I23))</f>
        <v/>
      </c>
    </row>
    <row r="25" spans="1:10" x14ac:dyDescent="0.3">
      <c r="A25" s="23"/>
      <c r="B25" s="17" t="str">
        <f>IF(A25="","",SUMPRODUCT((TEXT('Trade Log'!B$3:B$202,"MMMM YYYY")=TEXT(A25,"MMMM YYYY"))*('Trade Log'!B$3:B$202&lt;&gt;"")))</f>
        <v/>
      </c>
      <c r="C25" s="17" t="str">
        <f>IF(A25="","",SUMPRODUCT((TEXT('Trade Log'!B$3:B$202,"MMMM YYYY")=TEXT(A25,"MMMM YYYY"))*('Trade Log'!M$3:M$202&gt;0)))</f>
        <v/>
      </c>
      <c r="D25" s="17" t="str">
        <f>IF(A25="","",SUMPRODUCT((TEXT('Trade Log'!B$3:B$202,"MMMM YYYY")=TEXT(A25,"MMMM YYYY"))*('Trade Log'!M$3:M$202&lt;0)))</f>
        <v/>
      </c>
      <c r="E25" s="24" t="str">
        <f t="shared" si="0"/>
        <v/>
      </c>
      <c r="F25" s="16" t="str">
        <f>IF(A25="","",SUMPRODUCT((TEXT('Trade Log'!B$3:B$202,"MMMM YYYY")=TEXT(A25,"MMMM YYYY"))*'Trade Log'!I$3:I$202))</f>
        <v/>
      </c>
      <c r="G25" s="16" t="str">
        <f>IF(A25="","",SUMPRODUCT((TEXT('Trade Log'!B$3:B$202,"MMMM YYYY")=TEXT(A25,"MMMM YYYY"))*'Trade Log'!L$3:L$202))</f>
        <v/>
      </c>
      <c r="H25" s="16" t="str">
        <f t="shared" si="1"/>
        <v/>
      </c>
      <c r="I25" s="16" t="str">
        <f>IF(A25="","",IF(I24="",Setup!$C$9,I24)+H25)</f>
        <v/>
      </c>
      <c r="J25" s="18" t="str">
        <f>IF(A25="","",H25/IF(I24="",Setup!$C$9,I24))</f>
        <v/>
      </c>
    </row>
    <row r="26" spans="1:10" x14ac:dyDescent="0.3">
      <c r="A26" s="23"/>
      <c r="B26" s="17" t="str">
        <f>IF(A26="","",SUMPRODUCT((TEXT('Trade Log'!B$3:B$202,"MMMM YYYY")=TEXT(A26,"MMMM YYYY"))*('Trade Log'!B$3:B$202&lt;&gt;"")))</f>
        <v/>
      </c>
      <c r="C26" s="17" t="str">
        <f>IF(A26="","",SUMPRODUCT((TEXT('Trade Log'!B$3:B$202,"MMMM YYYY")=TEXT(A26,"MMMM YYYY"))*('Trade Log'!M$3:M$202&gt;0)))</f>
        <v/>
      </c>
      <c r="D26" s="17" t="str">
        <f>IF(A26="","",SUMPRODUCT((TEXT('Trade Log'!B$3:B$202,"MMMM YYYY")=TEXT(A26,"MMMM YYYY"))*('Trade Log'!M$3:M$202&lt;0)))</f>
        <v/>
      </c>
      <c r="E26" s="24" t="str">
        <f t="shared" si="0"/>
        <v/>
      </c>
      <c r="F26" s="16" t="str">
        <f>IF(A26="","",SUMPRODUCT((TEXT('Trade Log'!B$3:B$202,"MMMM YYYY")=TEXT(A26,"MMMM YYYY"))*'Trade Log'!I$3:I$202))</f>
        <v/>
      </c>
      <c r="G26" s="16" t="str">
        <f>IF(A26="","",SUMPRODUCT((TEXT('Trade Log'!B$3:B$202,"MMMM YYYY")=TEXT(A26,"MMMM YYYY"))*'Trade Log'!L$3:L$202))</f>
        <v/>
      </c>
      <c r="H26" s="16" t="str">
        <f t="shared" si="1"/>
        <v/>
      </c>
      <c r="I26" s="16" t="str">
        <f>IF(A26="","",IF(I25="",Setup!$C$9,I25)+H26)</f>
        <v/>
      </c>
      <c r="J26" s="18" t="str">
        <f>IF(A26="","",H26/IF(I25="",Setup!$C$9,I25))</f>
        <v/>
      </c>
    </row>
  </sheetData>
  <mergeCells count="1">
    <mergeCell ref="A1:J1"/>
  </mergeCells>
  <conditionalFormatting sqref="H3:H26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J3:J26">
    <cfRule type="cellIs" dxfId="1" priority="3" operator="greaterThan">
      <formula>0</formula>
    </cfRule>
    <cfRule type="cellIs" dxfId="0" priority="4" operator="lessThan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B82F6"/>
  </sheetPr>
  <dimension ref="A1:H23"/>
  <sheetViews>
    <sheetView showGridLines="0" tabSelected="1" workbookViewId="0">
      <selection activeCell="G32" sqref="G32"/>
    </sheetView>
  </sheetViews>
  <sheetFormatPr defaultRowHeight="14.4" x14ac:dyDescent="0.3"/>
  <cols>
    <col min="1" max="1" width="14" customWidth="1"/>
    <col min="2" max="2" width="18" customWidth="1"/>
    <col min="3" max="3" width="20" customWidth="1"/>
    <col min="4" max="5" width="10" customWidth="1"/>
    <col min="6" max="6" width="14" customWidth="1"/>
    <col min="7" max="7" width="12" customWidth="1"/>
    <col min="8" max="8" width="16" customWidth="1"/>
  </cols>
  <sheetData>
    <row r="1" spans="1:8" ht="18" x14ac:dyDescent="0.35">
      <c r="A1" s="30" t="s">
        <v>95</v>
      </c>
      <c r="B1" s="26"/>
      <c r="C1" s="26"/>
      <c r="D1" s="26"/>
      <c r="E1" s="26"/>
      <c r="F1" s="26"/>
      <c r="G1" s="26"/>
      <c r="H1" s="26"/>
    </row>
    <row r="2" spans="1:8" x14ac:dyDescent="0.3">
      <c r="A2" s="31" t="s">
        <v>96</v>
      </c>
      <c r="B2" s="26"/>
      <c r="C2" s="26"/>
      <c r="D2" s="26"/>
      <c r="E2" s="26"/>
      <c r="F2" s="26"/>
      <c r="G2" s="26"/>
      <c r="H2" s="26"/>
    </row>
    <row r="4" spans="1:8" x14ac:dyDescent="0.3">
      <c r="A4" s="12" t="s">
        <v>35</v>
      </c>
      <c r="B4" s="12" t="s">
        <v>59</v>
      </c>
      <c r="C4" s="12" t="s">
        <v>47</v>
      </c>
      <c r="D4" s="12" t="s">
        <v>73</v>
      </c>
      <c r="E4" s="12" t="s">
        <v>74</v>
      </c>
      <c r="F4" s="12" t="s">
        <v>97</v>
      </c>
      <c r="G4" s="12" t="s">
        <v>26</v>
      </c>
      <c r="H4" s="12" t="s">
        <v>70</v>
      </c>
    </row>
    <row r="5" spans="1:8" x14ac:dyDescent="0.3">
      <c r="A5" s="15" t="s">
        <v>36</v>
      </c>
      <c r="B5" s="15" t="s">
        <v>98</v>
      </c>
      <c r="C5" s="15" t="s">
        <v>99</v>
      </c>
      <c r="D5" s="15" t="s">
        <v>100</v>
      </c>
      <c r="E5" s="15" t="s">
        <v>100</v>
      </c>
      <c r="F5" s="15" t="s">
        <v>101</v>
      </c>
      <c r="G5" s="15" t="s">
        <v>102</v>
      </c>
      <c r="H5" s="15" t="s">
        <v>103</v>
      </c>
    </row>
    <row r="6" spans="1:8" x14ac:dyDescent="0.3">
      <c r="A6" s="15" t="s">
        <v>36</v>
      </c>
      <c r="B6" s="15" t="s">
        <v>104</v>
      </c>
      <c r="C6" s="15" t="s">
        <v>105</v>
      </c>
      <c r="D6" s="15" t="s">
        <v>106</v>
      </c>
      <c r="E6" s="15" t="s">
        <v>107</v>
      </c>
      <c r="F6" s="15" t="s">
        <v>101</v>
      </c>
      <c r="G6" s="15" t="s">
        <v>108</v>
      </c>
      <c r="H6" s="15" t="s">
        <v>109</v>
      </c>
    </row>
    <row r="7" spans="1:8" x14ac:dyDescent="0.3">
      <c r="A7" s="15" t="s">
        <v>36</v>
      </c>
      <c r="B7" s="15" t="s">
        <v>110</v>
      </c>
      <c r="C7" s="15" t="s">
        <v>105</v>
      </c>
      <c r="D7" s="15" t="s">
        <v>106</v>
      </c>
      <c r="E7" s="15" t="s">
        <v>111</v>
      </c>
      <c r="F7" s="15" t="s">
        <v>112</v>
      </c>
      <c r="G7" s="15" t="s">
        <v>113</v>
      </c>
      <c r="H7" s="15" t="s">
        <v>109</v>
      </c>
    </row>
    <row r="8" spans="1:8" x14ac:dyDescent="0.3">
      <c r="A8" s="15" t="s">
        <v>36</v>
      </c>
      <c r="B8" s="15" t="s">
        <v>114</v>
      </c>
      <c r="C8" s="15" t="s">
        <v>115</v>
      </c>
      <c r="D8" s="15" t="s">
        <v>106</v>
      </c>
      <c r="E8" s="15" t="s">
        <v>100</v>
      </c>
      <c r="F8" s="15" t="s">
        <v>116</v>
      </c>
      <c r="G8" s="15" t="s">
        <v>108</v>
      </c>
      <c r="H8" s="15" t="s">
        <v>117</v>
      </c>
    </row>
    <row r="9" spans="1:8" x14ac:dyDescent="0.3">
      <c r="A9" s="15" t="s">
        <v>118</v>
      </c>
      <c r="B9" s="15" t="s">
        <v>98</v>
      </c>
      <c r="C9" s="15" t="s">
        <v>99</v>
      </c>
      <c r="D9" s="15" t="s">
        <v>100</v>
      </c>
      <c r="E9" s="15" t="s">
        <v>100</v>
      </c>
      <c r="F9" s="15" t="s">
        <v>101</v>
      </c>
      <c r="G9" s="15" t="s">
        <v>102</v>
      </c>
      <c r="H9" s="15" t="s">
        <v>103</v>
      </c>
    </row>
    <row r="10" spans="1:8" x14ac:dyDescent="0.3">
      <c r="A10" s="15" t="s">
        <v>118</v>
      </c>
      <c r="B10" s="15" t="s">
        <v>104</v>
      </c>
      <c r="C10" s="15" t="s">
        <v>115</v>
      </c>
      <c r="D10" s="15" t="s">
        <v>106</v>
      </c>
      <c r="E10" s="15" t="s">
        <v>107</v>
      </c>
      <c r="F10" s="15" t="s">
        <v>101</v>
      </c>
      <c r="G10" s="15" t="s">
        <v>108</v>
      </c>
      <c r="H10" s="15" t="s">
        <v>117</v>
      </c>
    </row>
    <row r="11" spans="1:8" x14ac:dyDescent="0.3">
      <c r="A11" s="15" t="s">
        <v>118</v>
      </c>
      <c r="B11" s="15" t="s">
        <v>110</v>
      </c>
      <c r="C11" s="15" t="s">
        <v>115</v>
      </c>
      <c r="D11" s="15" t="s">
        <v>106</v>
      </c>
      <c r="E11" s="15" t="s">
        <v>111</v>
      </c>
      <c r="F11" s="15" t="s">
        <v>112</v>
      </c>
      <c r="G11" s="15" t="s">
        <v>113</v>
      </c>
      <c r="H11" s="15" t="s">
        <v>117</v>
      </c>
    </row>
    <row r="12" spans="1:8" x14ac:dyDescent="0.3">
      <c r="A12" s="15" t="s">
        <v>118</v>
      </c>
      <c r="B12" s="15" t="s">
        <v>114</v>
      </c>
      <c r="C12" s="15" t="s">
        <v>115</v>
      </c>
      <c r="D12" s="15" t="s">
        <v>106</v>
      </c>
      <c r="E12" s="15" t="s">
        <v>100</v>
      </c>
      <c r="F12" s="15" t="s">
        <v>116</v>
      </c>
      <c r="G12" s="15" t="s">
        <v>108</v>
      </c>
      <c r="H12" s="15" t="s">
        <v>117</v>
      </c>
    </row>
    <row r="13" spans="1:8" x14ac:dyDescent="0.3">
      <c r="A13" s="15" t="s">
        <v>119</v>
      </c>
      <c r="B13" s="15" t="s">
        <v>98</v>
      </c>
      <c r="C13" s="15" t="s">
        <v>99</v>
      </c>
      <c r="D13" s="15" t="s">
        <v>100</v>
      </c>
      <c r="E13" s="15" t="s">
        <v>100</v>
      </c>
      <c r="F13" s="15" t="s">
        <v>101</v>
      </c>
      <c r="G13" s="15" t="s">
        <v>102</v>
      </c>
      <c r="H13" s="15" t="s">
        <v>103</v>
      </c>
    </row>
    <row r="14" spans="1:8" x14ac:dyDescent="0.3">
      <c r="A14" s="15" t="s">
        <v>119</v>
      </c>
      <c r="B14" s="15" t="s">
        <v>104</v>
      </c>
      <c r="C14" s="15" t="s">
        <v>115</v>
      </c>
      <c r="D14" s="15" t="s">
        <v>106</v>
      </c>
      <c r="E14" s="15" t="s">
        <v>107</v>
      </c>
      <c r="F14" s="15" t="s">
        <v>101</v>
      </c>
      <c r="G14" s="15" t="s">
        <v>108</v>
      </c>
      <c r="H14" s="15" t="s">
        <v>117</v>
      </c>
    </row>
    <row r="15" spans="1:8" x14ac:dyDescent="0.3">
      <c r="A15" s="15" t="s">
        <v>119</v>
      </c>
      <c r="B15" s="15" t="s">
        <v>110</v>
      </c>
      <c r="C15" s="15" t="s">
        <v>115</v>
      </c>
      <c r="D15" s="15" t="s">
        <v>106</v>
      </c>
      <c r="E15" s="15" t="s">
        <v>111</v>
      </c>
      <c r="F15" s="15" t="s">
        <v>112</v>
      </c>
      <c r="G15" s="15" t="s">
        <v>113</v>
      </c>
      <c r="H15" s="15" t="s">
        <v>117</v>
      </c>
    </row>
    <row r="16" spans="1:8" x14ac:dyDescent="0.3">
      <c r="A16" s="15" t="s">
        <v>119</v>
      </c>
      <c r="B16" s="15" t="s">
        <v>114</v>
      </c>
      <c r="C16" s="15" t="s">
        <v>115</v>
      </c>
      <c r="D16" s="15" t="s">
        <v>106</v>
      </c>
      <c r="E16" s="15" t="s">
        <v>100</v>
      </c>
      <c r="F16" s="15" t="s">
        <v>116</v>
      </c>
      <c r="G16" s="15" t="s">
        <v>108</v>
      </c>
      <c r="H16" s="15" t="s">
        <v>117</v>
      </c>
    </row>
    <row r="19" spans="1:1" x14ac:dyDescent="0.3">
      <c r="A19" s="8" t="s">
        <v>120</v>
      </c>
    </row>
    <row r="20" spans="1:1" x14ac:dyDescent="0.3">
      <c r="A20" s="2" t="s">
        <v>121</v>
      </c>
    </row>
    <row r="21" spans="1:1" x14ac:dyDescent="0.3">
      <c r="A21" s="2" t="s">
        <v>122</v>
      </c>
    </row>
    <row r="22" spans="1:1" x14ac:dyDescent="0.3">
      <c r="A22" s="2" t="s">
        <v>123</v>
      </c>
    </row>
    <row r="23" spans="1:1" x14ac:dyDescent="0.3">
      <c r="A23" s="2" t="s">
        <v>124</v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Setup</vt:lpstr>
      <vt:lpstr>Trade Log</vt:lpstr>
      <vt:lpstr>Journal</vt:lpstr>
      <vt:lpstr>Monthly Summary</vt:lpstr>
      <vt:lpstr>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Jagan Kummari</cp:lastModifiedBy>
  <dcterms:created xsi:type="dcterms:W3CDTF">2026-02-27T14:30:50Z</dcterms:created>
  <dcterms:modified xsi:type="dcterms:W3CDTF">2026-02-27T14:33:15Z</dcterms:modified>
</cp:coreProperties>
</file>